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0" windowWidth="13280" windowHeight="10370" firstSheet="5" activeTab="7"/>
  </bookViews>
  <sheets>
    <sheet name="TOTAL BUDGET" sheetId="9" r:id="rId1"/>
    <sheet name="GF REVENUE" sheetId="1" r:id="rId2"/>
    <sheet name="GF EXPENDITURES" sheetId="2" r:id="rId3"/>
    <sheet name="STATE LIQUID FUELS FUND" sheetId="5" r:id="rId4"/>
    <sheet name="SPECIAL REVENUE FUND" sheetId="6" r:id="rId5"/>
    <sheet name="RECREATION FUND" sheetId="7" r:id="rId6"/>
    <sheet name="WERLEYS CORNER RD TB FUND" sheetId="8" r:id="rId7"/>
    <sheet name="FIRE TAX FUND" sheetId="10" r:id="rId8"/>
  </sheets>
  <definedNames>
    <definedName name="_xlnm.Print_Area" localSheetId="7">'FIRE TAX FUND'!$A$1:$K$40</definedName>
    <definedName name="_xlnm.Print_Area" localSheetId="2">'GF EXPENDITURES'!$A$1:$O$301</definedName>
    <definedName name="_xlnm.Print_Area" localSheetId="1">'GF REVENUE'!$A$1:$O$134</definedName>
    <definedName name="_xlnm.Print_Area" localSheetId="5">'RECREATION FUND'!$A$1:$J$41</definedName>
    <definedName name="_xlnm.Print_Area" localSheetId="3">'STATE LIQUID FUELS FUND'!$A$1:$K$54</definedName>
    <definedName name="_xlnm.Print_Area" localSheetId="6">'WERLEYS CORNER RD TB FUND'!$A$1:$J$38</definedName>
  </definedNames>
  <calcPr calcId="125725"/>
</workbook>
</file>

<file path=xl/calcChain.xml><?xml version="1.0" encoding="utf-8"?>
<calcChain xmlns="http://schemas.openxmlformats.org/spreadsheetml/2006/main">
  <c r="F29" i="10"/>
  <c r="F34" s="1"/>
  <c r="F27"/>
  <c r="F17"/>
  <c r="F12"/>
  <c r="F33" s="1"/>
  <c r="F35" s="1"/>
  <c r="H29"/>
  <c r="H27"/>
  <c r="H17"/>
  <c r="H12"/>
  <c r="H35" s="1"/>
  <c r="J38" i="8"/>
  <c r="J37"/>
  <c r="J36"/>
  <c r="J32"/>
  <c r="J30"/>
  <c r="J29"/>
  <c r="J28"/>
  <c r="J22"/>
  <c r="J14"/>
  <c r="J13"/>
  <c r="J9"/>
  <c r="J8"/>
  <c r="J7"/>
  <c r="J40" i="7"/>
  <c r="J39"/>
  <c r="J35"/>
  <c r="J33"/>
  <c r="J32"/>
  <c r="J21"/>
  <c r="J14"/>
  <c r="J13"/>
  <c r="J9"/>
  <c r="J8"/>
  <c r="J6"/>
  <c r="M128" i="2"/>
  <c r="M116"/>
  <c r="M17"/>
  <c r="M10"/>
  <c r="F27" i="6"/>
  <c r="F35" s="1"/>
  <c r="F40" s="1"/>
  <c r="F19"/>
  <c r="F14"/>
  <c r="F46" i="5"/>
  <c r="F41"/>
  <c r="F24"/>
  <c r="F19"/>
  <c r="F13"/>
  <c r="K116" i="2"/>
  <c r="N107"/>
  <c r="L301"/>
  <c r="L286"/>
  <c r="L259"/>
  <c r="L254"/>
  <c r="L244"/>
  <c r="L237"/>
  <c r="L232"/>
  <c r="L226"/>
  <c r="L216"/>
  <c r="L211"/>
  <c r="L206"/>
  <c r="L198"/>
  <c r="L188"/>
  <c r="L166"/>
  <c r="L158"/>
  <c r="L153"/>
  <c r="L146"/>
  <c r="L134"/>
  <c r="L128"/>
  <c r="L116"/>
  <c r="L103"/>
  <c r="L85"/>
  <c r="L73"/>
  <c r="L59"/>
  <c r="L35"/>
  <c r="L28"/>
  <c r="L17"/>
  <c r="L10"/>
  <c r="J301"/>
  <c r="J291"/>
  <c r="J286"/>
  <c r="J259"/>
  <c r="J254"/>
  <c r="J244"/>
  <c r="J237"/>
  <c r="J232"/>
  <c r="J226"/>
  <c r="J216"/>
  <c r="J211"/>
  <c r="J206"/>
  <c r="J198"/>
  <c r="J188"/>
  <c r="J166"/>
  <c r="J158"/>
  <c r="J146"/>
  <c r="J134"/>
  <c r="J128"/>
  <c r="J116"/>
  <c r="J103"/>
  <c r="J85"/>
  <c r="J73"/>
  <c r="J59"/>
  <c r="J35"/>
  <c r="J28"/>
  <c r="J17"/>
  <c r="J10"/>
  <c r="N133" i="1"/>
  <c r="N128"/>
  <c r="N123"/>
  <c r="N122"/>
  <c r="N121"/>
  <c r="N120"/>
  <c r="N119"/>
  <c r="N118"/>
  <c r="N113"/>
  <c r="N112"/>
  <c r="N111"/>
  <c r="N106"/>
  <c r="N105"/>
  <c r="N104"/>
  <c r="N98"/>
  <c r="N97"/>
  <c r="N96"/>
  <c r="N95"/>
  <c r="N94"/>
  <c r="N93"/>
  <c r="N88"/>
  <c r="N87"/>
  <c r="N86"/>
  <c r="N85"/>
  <c r="N84"/>
  <c r="N83"/>
  <c r="N82"/>
  <c r="N77"/>
  <c r="N76"/>
  <c r="N71"/>
  <c r="N67"/>
  <c r="N66"/>
  <c r="N65"/>
  <c r="N64"/>
  <c r="N62"/>
  <c r="N57"/>
  <c r="N52"/>
  <c r="N47"/>
  <c r="N46"/>
  <c r="N41"/>
  <c r="N40"/>
  <c r="N39"/>
  <c r="N28"/>
  <c r="N27"/>
  <c r="N26"/>
  <c r="N21"/>
  <c r="N20"/>
  <c r="N15"/>
  <c r="N14"/>
  <c r="N9"/>
  <c r="N8"/>
  <c r="N7"/>
  <c r="N6"/>
  <c r="M129"/>
  <c r="M124"/>
  <c r="M114"/>
  <c r="M107"/>
  <c r="M99"/>
  <c r="M89"/>
  <c r="M78"/>
  <c r="M72"/>
  <c r="M58"/>
  <c r="M53"/>
  <c r="M42"/>
  <c r="M29"/>
  <c r="M16"/>
  <c r="M10"/>
  <c r="M259" i="2"/>
  <c r="N259" s="1"/>
  <c r="K259"/>
  <c r="I259"/>
  <c r="H259"/>
  <c r="G259"/>
  <c r="F259"/>
  <c r="E259"/>
  <c r="D259"/>
  <c r="C259"/>
  <c r="N258"/>
  <c r="M254"/>
  <c r="K254"/>
  <c r="I254"/>
  <c r="H254"/>
  <c r="G254"/>
  <c r="F254"/>
  <c r="E254"/>
  <c r="D254"/>
  <c r="C254"/>
  <c r="N253"/>
  <c r="N252"/>
  <c r="N251"/>
  <c r="N250"/>
  <c r="N249"/>
  <c r="N248"/>
  <c r="M244"/>
  <c r="N244" s="1"/>
  <c r="K244"/>
  <c r="I244"/>
  <c r="H244"/>
  <c r="G244"/>
  <c r="F244"/>
  <c r="E244"/>
  <c r="D244"/>
  <c r="C244"/>
  <c r="N243"/>
  <c r="N242"/>
  <c r="N114"/>
  <c r="J35" i="10"/>
  <c r="M301" i="2"/>
  <c r="K129" i="1"/>
  <c r="J129"/>
  <c r="I129"/>
  <c r="H129"/>
  <c r="G129"/>
  <c r="L129"/>
  <c r="K301" i="2"/>
  <c r="I301"/>
  <c r="H301"/>
  <c r="G301"/>
  <c r="F309"/>
  <c r="E309"/>
  <c r="D309"/>
  <c r="C309"/>
  <c r="G237" s="1"/>
  <c r="J29" i="10"/>
  <c r="I29"/>
  <c r="G27"/>
  <c r="E27"/>
  <c r="D27"/>
  <c r="C27"/>
  <c r="J17"/>
  <c r="I17"/>
  <c r="J12"/>
  <c r="G12"/>
  <c r="E12"/>
  <c r="D12"/>
  <c r="C12"/>
  <c r="G34"/>
  <c r="E29"/>
  <c r="E34" s="1"/>
  <c r="D29"/>
  <c r="D34" s="1"/>
  <c r="C29"/>
  <c r="C34" s="1"/>
  <c r="G17"/>
  <c r="E17"/>
  <c r="D17"/>
  <c r="C17"/>
  <c r="L124" i="1"/>
  <c r="L58"/>
  <c r="L53"/>
  <c r="L48"/>
  <c r="N48" s="1"/>
  <c r="N285" i="2"/>
  <c r="N284"/>
  <c r="N283"/>
  <c r="N282"/>
  <c r="N281"/>
  <c r="N236"/>
  <c r="N231"/>
  <c r="N230"/>
  <c r="N225"/>
  <c r="N224"/>
  <c r="N223"/>
  <c r="N222"/>
  <c r="N220"/>
  <c r="N215"/>
  <c r="N210"/>
  <c r="N205"/>
  <c r="N204"/>
  <c r="N203"/>
  <c r="N202"/>
  <c r="N197"/>
  <c r="N196"/>
  <c r="N195"/>
  <c r="N194"/>
  <c r="N193"/>
  <c r="N192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5"/>
  <c r="N164"/>
  <c r="N157"/>
  <c r="N152"/>
  <c r="N151"/>
  <c r="N150"/>
  <c r="N145"/>
  <c r="N144"/>
  <c r="N143"/>
  <c r="N142"/>
  <c r="N141"/>
  <c r="N140"/>
  <c r="N139"/>
  <c r="N138"/>
  <c r="N133"/>
  <c r="N132"/>
  <c r="N127"/>
  <c r="N126"/>
  <c r="N125"/>
  <c r="N115"/>
  <c r="N113"/>
  <c r="N112"/>
  <c r="N111"/>
  <c r="N110"/>
  <c r="N109"/>
  <c r="N108"/>
  <c r="N102"/>
  <c r="N101"/>
  <c r="N100"/>
  <c r="N99"/>
  <c r="N98"/>
  <c r="N97"/>
  <c r="N96"/>
  <c r="N95"/>
  <c r="N94"/>
  <c r="N93"/>
  <c r="N92"/>
  <c r="N91"/>
  <c r="N90"/>
  <c r="N89"/>
  <c r="N84"/>
  <c r="N72"/>
  <c r="N71"/>
  <c r="N70"/>
  <c r="N69"/>
  <c r="N68"/>
  <c r="N67"/>
  <c r="N66"/>
  <c r="N65"/>
  <c r="N64"/>
  <c r="N63"/>
  <c r="N58"/>
  <c r="N57"/>
  <c r="N56"/>
  <c r="N55"/>
  <c r="N54"/>
  <c r="N53"/>
  <c r="N52"/>
  <c r="N51"/>
  <c r="N50"/>
  <c r="N49"/>
  <c r="N48"/>
  <c r="N47"/>
  <c r="N46"/>
  <c r="N45"/>
  <c r="N44"/>
  <c r="N43"/>
  <c r="N42"/>
  <c r="N34"/>
  <c r="N33"/>
  <c r="N32"/>
  <c r="N27"/>
  <c r="N26"/>
  <c r="N25"/>
  <c r="N24"/>
  <c r="N23"/>
  <c r="N22"/>
  <c r="N21"/>
  <c r="N16"/>
  <c r="N15"/>
  <c r="N14"/>
  <c r="N9"/>
  <c r="N8"/>
  <c r="N7"/>
  <c r="N6"/>
  <c r="M286"/>
  <c r="M211"/>
  <c r="M206"/>
  <c r="M198"/>
  <c r="M188"/>
  <c r="N188" s="1"/>
  <c r="M134"/>
  <c r="M166"/>
  <c r="M158"/>
  <c r="M153"/>
  <c r="M146"/>
  <c r="M103"/>
  <c r="M85"/>
  <c r="M73"/>
  <c r="M59"/>
  <c r="M35"/>
  <c r="M28"/>
  <c r="M237"/>
  <c r="M232"/>
  <c r="M226"/>
  <c r="M216"/>
  <c r="L114" i="1"/>
  <c r="L107"/>
  <c r="L99"/>
  <c r="L89"/>
  <c r="L78"/>
  <c r="L72"/>
  <c r="L42"/>
  <c r="L29"/>
  <c r="L22"/>
  <c r="N22" s="1"/>
  <c r="L16"/>
  <c r="L10"/>
  <c r="E30" i="8"/>
  <c r="E32" s="1"/>
  <c r="E37" s="1"/>
  <c r="E20"/>
  <c r="E9"/>
  <c r="E33" i="7"/>
  <c r="E28"/>
  <c r="E19"/>
  <c r="E14"/>
  <c r="E9"/>
  <c r="E33" i="6"/>
  <c r="E27"/>
  <c r="E19"/>
  <c r="E14"/>
  <c r="E46" i="5"/>
  <c r="E41"/>
  <c r="E24"/>
  <c r="E19"/>
  <c r="E13"/>
  <c r="I124" i="1"/>
  <c r="I89"/>
  <c r="K286" i="2"/>
  <c r="I286"/>
  <c r="F286"/>
  <c r="J124" i="1"/>
  <c r="J89"/>
  <c r="K291" i="2"/>
  <c r="K237"/>
  <c r="K232"/>
  <c r="K226"/>
  <c r="K216"/>
  <c r="K211"/>
  <c r="K206"/>
  <c r="K198"/>
  <c r="K188"/>
  <c r="K166"/>
  <c r="K158"/>
  <c r="K146"/>
  <c r="K134"/>
  <c r="K128"/>
  <c r="K103"/>
  <c r="K85"/>
  <c r="K73"/>
  <c r="K59"/>
  <c r="K35"/>
  <c r="K28"/>
  <c r="K17"/>
  <c r="K10"/>
  <c r="I114" i="1"/>
  <c r="I107"/>
  <c r="I99"/>
  <c r="I78"/>
  <c r="I72"/>
  <c r="I67"/>
  <c r="I58"/>
  <c r="I53"/>
  <c r="I48"/>
  <c r="I42"/>
  <c r="I29"/>
  <c r="I22"/>
  <c r="I16"/>
  <c r="I10"/>
  <c r="G37" i="8"/>
  <c r="D30"/>
  <c r="D32" s="1"/>
  <c r="D37" s="1"/>
  <c r="C30"/>
  <c r="C32" s="1"/>
  <c r="C37" s="1"/>
  <c r="D20"/>
  <c r="C20"/>
  <c r="D14"/>
  <c r="C14"/>
  <c r="G9"/>
  <c r="D9"/>
  <c r="C9"/>
  <c r="G33" i="7"/>
  <c r="D33"/>
  <c r="C33"/>
  <c r="G28"/>
  <c r="D28"/>
  <c r="C28"/>
  <c r="G19"/>
  <c r="D19"/>
  <c r="C19"/>
  <c r="G14"/>
  <c r="D14"/>
  <c r="C14"/>
  <c r="G9"/>
  <c r="D9"/>
  <c r="C9"/>
  <c r="G33" i="6"/>
  <c r="G27"/>
  <c r="D27"/>
  <c r="D35" s="1"/>
  <c r="D40" s="1"/>
  <c r="C27"/>
  <c r="C35" s="1"/>
  <c r="C40" s="1"/>
  <c r="G19"/>
  <c r="D19"/>
  <c r="C19"/>
  <c r="G14"/>
  <c r="D14"/>
  <c r="C14"/>
  <c r="C8" i="5"/>
  <c r="D8"/>
  <c r="C13"/>
  <c r="D13"/>
  <c r="G13"/>
  <c r="C19"/>
  <c r="D19"/>
  <c r="J19"/>
  <c r="C24"/>
  <c r="D24"/>
  <c r="D26" s="1"/>
  <c r="D52" s="1"/>
  <c r="G24"/>
  <c r="J24"/>
  <c r="C41"/>
  <c r="D41"/>
  <c r="G41"/>
  <c r="C46"/>
  <c r="C48" s="1"/>
  <c r="C53" s="1"/>
  <c r="D46"/>
  <c r="G46"/>
  <c r="G48" s="1"/>
  <c r="J46"/>
  <c r="D48"/>
  <c r="D53" s="1"/>
  <c r="K124" i="1"/>
  <c r="K114"/>
  <c r="K107"/>
  <c r="K99"/>
  <c r="K89"/>
  <c r="K78"/>
  <c r="K72"/>
  <c r="K67"/>
  <c r="K58"/>
  <c r="K53"/>
  <c r="K48"/>
  <c r="K42"/>
  <c r="K29"/>
  <c r="K22"/>
  <c r="K16"/>
  <c r="K10"/>
  <c r="H124"/>
  <c r="H114"/>
  <c r="H107"/>
  <c r="H99"/>
  <c r="H89"/>
  <c r="H78"/>
  <c r="H72"/>
  <c r="H67"/>
  <c r="H58"/>
  <c r="H48"/>
  <c r="H42"/>
  <c r="H29"/>
  <c r="H22"/>
  <c r="H16"/>
  <c r="H10"/>
  <c r="H291" i="2"/>
  <c r="H286"/>
  <c r="H237"/>
  <c r="H232"/>
  <c r="H226"/>
  <c r="H216"/>
  <c r="H211"/>
  <c r="H206"/>
  <c r="H198"/>
  <c r="H188"/>
  <c r="H166"/>
  <c r="H158"/>
  <c r="H140"/>
  <c r="H146" s="1"/>
  <c r="H134"/>
  <c r="H128"/>
  <c r="H116"/>
  <c r="H103"/>
  <c r="H85"/>
  <c r="H59"/>
  <c r="H35"/>
  <c r="H28"/>
  <c r="H17"/>
  <c r="H10"/>
  <c r="I188"/>
  <c r="I146"/>
  <c r="C10"/>
  <c r="D10"/>
  <c r="E10"/>
  <c r="F10"/>
  <c r="G10"/>
  <c r="I10"/>
  <c r="G15"/>
  <c r="G17" s="1"/>
  <c r="C17"/>
  <c r="D17"/>
  <c r="E17"/>
  <c r="F17"/>
  <c r="I17"/>
  <c r="C28"/>
  <c r="D28"/>
  <c r="E28"/>
  <c r="F28"/>
  <c r="I28"/>
  <c r="C35"/>
  <c r="D35"/>
  <c r="E35"/>
  <c r="F35"/>
  <c r="G35"/>
  <c r="I35"/>
  <c r="C59"/>
  <c r="D59"/>
  <c r="E59"/>
  <c r="F59"/>
  <c r="I59"/>
  <c r="C73"/>
  <c r="D73"/>
  <c r="E73"/>
  <c r="F73"/>
  <c r="I73"/>
  <c r="C85"/>
  <c r="D85"/>
  <c r="E85"/>
  <c r="F85"/>
  <c r="G85"/>
  <c r="I85"/>
  <c r="G103"/>
  <c r="C103"/>
  <c r="D103"/>
  <c r="E103"/>
  <c r="F103"/>
  <c r="I103"/>
  <c r="C116"/>
  <c r="D116"/>
  <c r="E116"/>
  <c r="F116"/>
  <c r="G116"/>
  <c r="I116"/>
  <c r="C128"/>
  <c r="D128"/>
  <c r="E128"/>
  <c r="F128"/>
  <c r="G128"/>
  <c r="I128"/>
  <c r="C134"/>
  <c r="D134"/>
  <c r="E134"/>
  <c r="F134"/>
  <c r="G134"/>
  <c r="I134"/>
  <c r="C146"/>
  <c r="D146"/>
  <c r="E146"/>
  <c r="F146"/>
  <c r="G146"/>
  <c r="C153"/>
  <c r="D153"/>
  <c r="E153"/>
  <c r="F153"/>
  <c r="G153"/>
  <c r="C158"/>
  <c r="D158"/>
  <c r="E158"/>
  <c r="F158"/>
  <c r="G158"/>
  <c r="I158"/>
  <c r="C166"/>
  <c r="D166"/>
  <c r="E166"/>
  <c r="F166"/>
  <c r="G166"/>
  <c r="I166"/>
  <c r="C188"/>
  <c r="D188"/>
  <c r="E188"/>
  <c r="F188"/>
  <c r="G188"/>
  <c r="G198"/>
  <c r="C198"/>
  <c r="D198"/>
  <c r="E198"/>
  <c r="F198"/>
  <c r="I198"/>
  <c r="C206"/>
  <c r="D206"/>
  <c r="E206"/>
  <c r="F206"/>
  <c r="G206"/>
  <c r="I206"/>
  <c r="C211"/>
  <c r="D211"/>
  <c r="E211"/>
  <c r="F211"/>
  <c r="G211"/>
  <c r="I211"/>
  <c r="C216"/>
  <c r="D216"/>
  <c r="E216"/>
  <c r="F216"/>
  <c r="G216"/>
  <c r="I216"/>
  <c r="G226"/>
  <c r="C226"/>
  <c r="D226"/>
  <c r="E226"/>
  <c r="F226"/>
  <c r="I226"/>
  <c r="C232"/>
  <c r="D232"/>
  <c r="E232"/>
  <c r="F232"/>
  <c r="G232"/>
  <c r="I232"/>
  <c r="C237"/>
  <c r="D237"/>
  <c r="E237"/>
  <c r="F237"/>
  <c r="I237"/>
  <c r="C286"/>
  <c r="D286"/>
  <c r="E286"/>
  <c r="G286"/>
  <c r="C291"/>
  <c r="D291"/>
  <c r="E291"/>
  <c r="F291"/>
  <c r="F295" s="1"/>
  <c r="I291"/>
  <c r="I295" s="1"/>
  <c r="C295"/>
  <c r="C10" i="1"/>
  <c r="D10"/>
  <c r="E10"/>
  <c r="F10"/>
  <c r="J10"/>
  <c r="C16"/>
  <c r="D16"/>
  <c r="E16"/>
  <c r="F16"/>
  <c r="G16"/>
  <c r="J16"/>
  <c r="C22"/>
  <c r="D22"/>
  <c r="E22"/>
  <c r="F22"/>
  <c r="G22"/>
  <c r="J22"/>
  <c r="C29"/>
  <c r="D29"/>
  <c r="E29"/>
  <c r="F29"/>
  <c r="G29"/>
  <c r="J29"/>
  <c r="C42"/>
  <c r="D42"/>
  <c r="E42"/>
  <c r="F42"/>
  <c r="G42"/>
  <c r="J42"/>
  <c r="C48"/>
  <c r="D48"/>
  <c r="E48"/>
  <c r="F48"/>
  <c r="G48"/>
  <c r="J48"/>
  <c r="C53"/>
  <c r="D53"/>
  <c r="E53"/>
  <c r="F53"/>
  <c r="G53"/>
  <c r="J53"/>
  <c r="C58"/>
  <c r="D58"/>
  <c r="E58"/>
  <c r="F58"/>
  <c r="G58"/>
  <c r="J58"/>
  <c r="C67"/>
  <c r="D67"/>
  <c r="E67"/>
  <c r="F67"/>
  <c r="G67"/>
  <c r="J67"/>
  <c r="C72"/>
  <c r="D72"/>
  <c r="E72"/>
  <c r="F72"/>
  <c r="G72"/>
  <c r="J72"/>
  <c r="C78"/>
  <c r="D78"/>
  <c r="E78"/>
  <c r="F78"/>
  <c r="G78"/>
  <c r="J78"/>
  <c r="C89"/>
  <c r="D89"/>
  <c r="E89"/>
  <c r="F89"/>
  <c r="G89"/>
  <c r="C99"/>
  <c r="D99"/>
  <c r="E99"/>
  <c r="F99"/>
  <c r="G99"/>
  <c r="J99"/>
  <c r="C107"/>
  <c r="D107"/>
  <c r="E107"/>
  <c r="F107"/>
  <c r="G107"/>
  <c r="J107"/>
  <c r="C114"/>
  <c r="D114"/>
  <c r="E114"/>
  <c r="F114"/>
  <c r="G114"/>
  <c r="J114"/>
  <c r="C124"/>
  <c r="C132" s="1"/>
  <c r="D124"/>
  <c r="E124"/>
  <c r="E132" s="1"/>
  <c r="F124"/>
  <c r="G124"/>
  <c r="F48" i="5" l="1"/>
  <c r="F53" s="1"/>
  <c r="K295" i="2"/>
  <c r="L295"/>
  <c r="N10" i="1"/>
  <c r="N42"/>
  <c r="N53"/>
  <c r="N72"/>
  <c r="N89"/>
  <c r="N107"/>
  <c r="N124"/>
  <c r="K132"/>
  <c r="K134" s="1"/>
  <c r="N16"/>
  <c r="N29"/>
  <c r="N58"/>
  <c r="N78"/>
  <c r="N99"/>
  <c r="N114"/>
  <c r="N129"/>
  <c r="M295" i="2"/>
  <c r="E35" i="7"/>
  <c r="E40" s="1"/>
  <c r="F21" i="6"/>
  <c r="F39" s="1"/>
  <c r="F41" s="1"/>
  <c r="E35"/>
  <c r="E40" s="1"/>
  <c r="F26" i="5"/>
  <c r="F52" s="1"/>
  <c r="F54" s="1"/>
  <c r="E48"/>
  <c r="E53" s="1"/>
  <c r="J295" i="2"/>
  <c r="N254"/>
  <c r="M132" i="1"/>
  <c r="L132"/>
  <c r="L134" s="1"/>
  <c r="E295" i="2"/>
  <c r="N226"/>
  <c r="N237"/>
  <c r="N10"/>
  <c r="N85"/>
  <c r="N116"/>
  <c r="N146"/>
  <c r="N158"/>
  <c r="N134"/>
  <c r="N211"/>
  <c r="N216"/>
  <c r="N232"/>
  <c r="N17"/>
  <c r="N103"/>
  <c r="N128"/>
  <c r="N153"/>
  <c r="N166"/>
  <c r="N206"/>
  <c r="N35"/>
  <c r="N73"/>
  <c r="N286"/>
  <c r="N28"/>
  <c r="N59"/>
  <c r="N198"/>
  <c r="N221"/>
  <c r="E21" i="6"/>
  <c r="E39" s="1"/>
  <c r="E41" s="1"/>
  <c r="G26" i="5"/>
  <c r="G52" s="1"/>
  <c r="G54" s="1"/>
  <c r="D33" i="10"/>
  <c r="D35" s="1"/>
  <c r="G35"/>
  <c r="C33"/>
  <c r="C35" s="1"/>
  <c r="E33"/>
  <c r="E35" s="1"/>
  <c r="I35"/>
  <c r="J132" i="1"/>
  <c r="J134" s="1"/>
  <c r="I132"/>
  <c r="I134" s="1"/>
  <c r="E22" i="8"/>
  <c r="E36" s="1"/>
  <c r="E38" s="1"/>
  <c r="E21" i="7"/>
  <c r="E39" s="1"/>
  <c r="E41" s="1"/>
  <c r="E26" i="5"/>
  <c r="E52" s="1"/>
  <c r="E54" s="1"/>
  <c r="J54"/>
  <c r="D54"/>
  <c r="D21" i="6"/>
  <c r="D39" s="1"/>
  <c r="G35"/>
  <c r="G40" s="1"/>
  <c r="D21" i="7"/>
  <c r="D39" s="1"/>
  <c r="D35"/>
  <c r="D40" s="1"/>
  <c r="C22" i="8"/>
  <c r="C36" s="1"/>
  <c r="C38" s="1"/>
  <c r="G22"/>
  <c r="G36" s="1"/>
  <c r="G38" s="1"/>
  <c r="C26" i="5"/>
  <c r="C52" s="1"/>
  <c r="C54" s="1"/>
  <c r="C21" i="6"/>
  <c r="C39" s="1"/>
  <c r="C41" s="1"/>
  <c r="G21"/>
  <c r="G39" s="1"/>
  <c r="C21" i="7"/>
  <c r="C39" s="1"/>
  <c r="G21"/>
  <c r="G39" s="1"/>
  <c r="C35"/>
  <c r="C40" s="1"/>
  <c r="G35"/>
  <c r="G40" s="1"/>
  <c r="D22" i="8"/>
  <c r="D36" s="1"/>
  <c r="D38" s="1"/>
  <c r="D41" i="6"/>
  <c r="H132" i="1"/>
  <c r="H134" s="1"/>
  <c r="H73" i="2"/>
  <c r="H295" s="1"/>
  <c r="D295"/>
  <c r="G28"/>
  <c r="F132" i="1"/>
  <c r="D132"/>
  <c r="G132"/>
  <c r="G134" s="1"/>
  <c r="G73" i="2"/>
  <c r="G295" s="1"/>
  <c r="N132" i="1" l="1"/>
  <c r="M134"/>
  <c r="N134" s="1"/>
  <c r="G41" i="6"/>
  <c r="N295" i="2"/>
  <c r="C41" i="7"/>
  <c r="D41"/>
  <c r="G41"/>
</calcChain>
</file>

<file path=xl/sharedStrings.xml><?xml version="1.0" encoding="utf-8"?>
<sst xmlns="http://schemas.openxmlformats.org/spreadsheetml/2006/main" count="1632" uniqueCount="296">
  <si>
    <t>GENERAL FUND (01) REVENUES</t>
  </si>
  <si>
    <t xml:space="preserve">HEIDELBERG TOWNSHIP </t>
  </si>
  <si>
    <t>REAL ESTATE TAXES</t>
  </si>
  <si>
    <t>LICENSES AND PERMITS</t>
  </si>
  <si>
    <t>FINES</t>
  </si>
  <si>
    <t>RENTS AND ROYALTIES</t>
  </si>
  <si>
    <t>MISCELLANEOUS REVENUE</t>
  </si>
  <si>
    <t>INTERFUND OPERATING TRANSFERS</t>
  </si>
  <si>
    <t>GENERAL FUND (01) EXPENDITURES</t>
  </si>
  <si>
    <t>LEGISLATIVE BODY</t>
  </si>
  <si>
    <t>TAX COLLECTION</t>
  </si>
  <si>
    <t>LEGAL SERVICES</t>
  </si>
  <si>
    <t>ENGINEERING SERVICES</t>
  </si>
  <si>
    <t>FIRE COMPANY</t>
  </si>
  <si>
    <t>EMERGENCY MANAGEMENT</t>
  </si>
  <si>
    <t>HIGHWAY MAINTENANCE</t>
  </si>
  <si>
    <t>DEBT SERVICE</t>
  </si>
  <si>
    <t>MISCELLANEOUS EXPENDITURES</t>
  </si>
  <si>
    <t>CAPITAL IMPROVEMENT PROGRAM</t>
  </si>
  <si>
    <t>CONTINGENCY</t>
  </si>
  <si>
    <t>Actual</t>
  </si>
  <si>
    <t xml:space="preserve">Actual </t>
  </si>
  <si>
    <t>Year</t>
  </si>
  <si>
    <t>Budget</t>
  </si>
  <si>
    <t>REAL ESTATE TAXES - INTERIM</t>
  </si>
  <si>
    <t>REAL ESTATE TAXES -DELINQUENT</t>
  </si>
  <si>
    <t>TOTAL</t>
  </si>
  <si>
    <t>REAL ESTATE TRANSFER TAX</t>
  </si>
  <si>
    <t>CATV FRANCHISE PAYMENTS</t>
  </si>
  <si>
    <t>ORDINANCE VIOLATIONS</t>
  </si>
  <si>
    <t>FINES FROM COUNTY</t>
  </si>
  <si>
    <t>FINES FROM COMMONWEALTH</t>
  </si>
  <si>
    <t>BANK INTEREST EARNINGS</t>
  </si>
  <si>
    <t>FEDERAL GRANTS</t>
  </si>
  <si>
    <t>STATE GRANTS</t>
  </si>
  <si>
    <t>CHARGES FOR SERVICES</t>
  </si>
  <si>
    <t>SALDO PLAN FEES</t>
  </si>
  <si>
    <t>ZONING HEARING BOARD FEES</t>
  </si>
  <si>
    <t>BUILDING PERMIT FEES</t>
  </si>
  <si>
    <t>PLUMBING PERMIT FEES</t>
  </si>
  <si>
    <t>ELECTRICAL PERMIT FEES</t>
  </si>
  <si>
    <t>PHOTOCOPYING FEES</t>
  </si>
  <si>
    <t>STATE SHARED REVENUES</t>
  </si>
  <si>
    <t>PURTA TAXES</t>
  </si>
  <si>
    <t>ALCOHOLIC BEVERAGE LICENCES</t>
  </si>
  <si>
    <t>RECYCLING GRANTS</t>
  </si>
  <si>
    <t>STATE PENSION CONTRIBUTION</t>
  </si>
  <si>
    <t>LOCAL GOVERNMENT GRANTS</t>
  </si>
  <si>
    <t>GENERAL GOVERNMENT</t>
  </si>
  <si>
    <t>ENVIRONMENTAL ADVISORY COMM</t>
  </si>
  <si>
    <t>PUBLIC SAFETY</t>
  </si>
  <si>
    <t>SEWAGE PERMIT FEES</t>
  </si>
  <si>
    <t>DRIVEWAY PERMIT FEES</t>
  </si>
  <si>
    <t>STREET LIGHTING</t>
  </si>
  <si>
    <t>RETURNED CHECK FEE</t>
  </si>
  <si>
    <t>TRANSFER FROM SPECIAL REVENUE</t>
  </si>
  <si>
    <t>TRANSFER FROM RECREATION FUND</t>
  </si>
  <si>
    <t>TOTAL REVENUES</t>
  </si>
  <si>
    <t>REVENUES</t>
  </si>
  <si>
    <t>EXPENDITURES</t>
  </si>
  <si>
    <t>DIFFERENCE</t>
  </si>
  <si>
    <t>TRAINING SEMINAR EXPENSES</t>
  </si>
  <si>
    <t>COMPUTER AND OFFICE SUPPLIES</t>
  </si>
  <si>
    <t>BANK SERVICE CHARGES</t>
  </si>
  <si>
    <t>PAYROLL SERVICES</t>
  </si>
  <si>
    <t>COURT FILINGS, PROCEDURES</t>
  </si>
  <si>
    <t>CODIFICATION OF ORDINANCES</t>
  </si>
  <si>
    <t>PT SECRETARY SALARY</t>
  </si>
  <si>
    <t>HEALTH INSURANCE</t>
  </si>
  <si>
    <t>POSTAGE AND MACHINE RENTAL</t>
  </si>
  <si>
    <t>LEGAL ADVERTISING</t>
  </si>
  <si>
    <t>SEMINAR REGISTRATION FEES</t>
  </si>
  <si>
    <t>PSATS DUES</t>
  </si>
  <si>
    <t>TRAVEL AND LODGING</t>
  </si>
  <si>
    <t>TELEPHONE</t>
  </si>
  <si>
    <t>GRANT COSTS</t>
  </si>
  <si>
    <t>PENSION ADMINISTRATION</t>
  </si>
  <si>
    <t>FUND ADMINISTRATION</t>
  </si>
  <si>
    <t>MUNICIPAL CONTRIBUTION</t>
  </si>
  <si>
    <t>GENERAL ENGINEERING SERVICES</t>
  </si>
  <si>
    <t>BUILDINGS AND PLANT</t>
  </si>
  <si>
    <t>SALARIES</t>
  </si>
  <si>
    <t>CUSTODIAL SUPPLIES</t>
  </si>
  <si>
    <t>EQUIPMENT REPAIR</t>
  </si>
  <si>
    <t>ELECTRICITY</t>
  </si>
  <si>
    <t>FUEL OIL TOWNSHIP BLDG</t>
  </si>
  <si>
    <t>CAPITAL CONSTRUCTION</t>
  </si>
  <si>
    <t>WORKERS COMP</t>
  </si>
  <si>
    <t>ANNUAL CONTRIBUTION</t>
  </si>
  <si>
    <t>ZHB COMPENSATION</t>
  </si>
  <si>
    <t>ZHB LEGAL ADVERTISEMENT</t>
  </si>
  <si>
    <t>STENOGRAPHIC SERVICES</t>
  </si>
  <si>
    <t>LEGAL SERVICES ZONING</t>
  </si>
  <si>
    <t>.</t>
  </si>
  <si>
    <t>OFFICE SUPPLIES</t>
  </si>
  <si>
    <t>SMALL TOOLS AND EQUIPMENT</t>
  </si>
  <si>
    <t>RECYCLING PROGRAMS</t>
  </si>
  <si>
    <t>OVERTIME</t>
  </si>
  <si>
    <t>VEHICLE FUEL</t>
  </si>
  <si>
    <t>ROAD MATERIALS</t>
  </si>
  <si>
    <t>MISCELLANEOUS SUPPLIES &amp; EQUIPMENT</t>
  </si>
  <si>
    <t>TRAINING AND SEMINARS</t>
  </si>
  <si>
    <t>PA ONE CALLS</t>
  </si>
  <si>
    <t>CAPITAL EQUIPMENT RENTAL</t>
  </si>
  <si>
    <t>TRANSPORTATION CHARGES</t>
  </si>
  <si>
    <t>ELECTRICITY - TRAFFIC SIGNALS</t>
  </si>
  <si>
    <t>ELECTRICITY - STREET LIGHTS</t>
  </si>
  <si>
    <t>INTERFUND OPERATIING TRANSFERS</t>
  </si>
  <si>
    <t>REAL ESTATE TAXES -PRIOR</t>
  </si>
  <si>
    <t>JUNK YARD LICENSE</t>
  </si>
  <si>
    <t>STATE PAYMENTS</t>
  </si>
  <si>
    <t>SUPERVISOR COMPENSATION</t>
  </si>
  <si>
    <t>AUDITOR'S SALARIES</t>
  </si>
  <si>
    <t>SMALL TOOLS AND EQP RENTAL/PURCHASE</t>
  </si>
  <si>
    <t>FIRE POLICE CONTRIBUTION</t>
  </si>
  <si>
    <t>FIRE COMPANY DIESEL/HEATING OIL</t>
  </si>
  <si>
    <t>CONTRIBUTION - NW RESCUE</t>
  </si>
  <si>
    <t>WINTER ROAD MAINTENANCE</t>
  </si>
  <si>
    <t>CONTRACTED LABOR</t>
  </si>
  <si>
    <t>STORM SEWER MAINTENANCE</t>
  </si>
  <si>
    <t>NW RECREATION COMMISSION</t>
  </si>
  <si>
    <t>OFFICE - OTHER CHARGES</t>
  </si>
  <si>
    <t>INSURANCE</t>
  </si>
  <si>
    <t>PROPERTY</t>
  </si>
  <si>
    <t>PUBLIC OFFICIALS</t>
  </si>
  <si>
    <t>INSURANCE DIVIDENDS</t>
  </si>
  <si>
    <t>INTEREST FROM TAX COLLECTOR</t>
  </si>
  <si>
    <t>FIREMAN'S RELIEF</t>
  </si>
  <si>
    <t>STATE PAYMENTS IN LIEU OF TAXES</t>
  </si>
  <si>
    <t>SALES OF MAPS AND ORDINANCES</t>
  </si>
  <si>
    <t>REAL ESTATE TAX COMMISSION</t>
  </si>
  <si>
    <t>EIT TAX COLLECTOR COMMISSION</t>
  </si>
  <si>
    <t>PLANNING COMMISSION</t>
  </si>
  <si>
    <t>RECYCLING PROGRAM COST</t>
  </si>
  <si>
    <t>MAINTENANCE SALARIES</t>
  </si>
  <si>
    <t>EMPLOYEE WITHHOLDING TAXES</t>
  </si>
  <si>
    <t>EMPLOYEE WITHHOLDING</t>
  </si>
  <si>
    <t>TAX  COLLECTOR WITHHOLDING</t>
  </si>
  <si>
    <t>MAINTENANCE SUPPLIES</t>
  </si>
  <si>
    <t>RE TAXES ON RENTAL PROPERTY</t>
  </si>
  <si>
    <t>STATE CONTRIBUTION FIREMANS RELIEF</t>
  </si>
  <si>
    <t>HEALTH/SANITATION</t>
  </si>
  <si>
    <t>ANTI-SKID MATERIALS</t>
  </si>
  <si>
    <t>EQUIPMENT PURCHASE</t>
  </si>
  <si>
    <t>EQUIPMENT REPAIR/RENTAL/PURCHASE</t>
  </si>
  <si>
    <t>RECREATION SUPPLIES</t>
  </si>
  <si>
    <t>PARKS AND RECREATION</t>
  </si>
  <si>
    <t>EMPLOYEE WITHHOLDING (ZHB/PC)</t>
  </si>
  <si>
    <t>SEO FEES</t>
  </si>
  <si>
    <t>TRAFFIC CONTROL</t>
  </si>
  <si>
    <t xml:space="preserve"> PURCHASE SUPPLIES</t>
  </si>
  <si>
    <t>TRAFFIC LIGHT MAINTENANCE</t>
  </si>
  <si>
    <t>SMALL TOOL/EQUIP REPAIR/PURCHASE</t>
  </si>
  <si>
    <t>VEHICLE REPAIRS/INSPECTIONS</t>
  </si>
  <si>
    <t>Difference</t>
  </si>
  <si>
    <t>TRANSFER TO LIQUID FUELS</t>
  </si>
  <si>
    <t>YTD</t>
  </si>
  <si>
    <t>AUTOMOBILE/EQUIPMENT</t>
  </si>
  <si>
    <t>REPAYMENT OF LOANS</t>
  </si>
  <si>
    <t>TRANSFER FROM LIQUID FUELS</t>
  </si>
  <si>
    <t>AUDITORS</t>
  </si>
  <si>
    <t>AMBULANCE/RESCUE</t>
  </si>
  <si>
    <t>COMMUNITY DEVELOPMENT</t>
  </si>
  <si>
    <t>TRANSFER TO SPECIAL REVENUE</t>
  </si>
  <si>
    <t>TRANSFER TO RECREATION FUND</t>
  </si>
  <si>
    <t>INTEREST EARNINGS AND DIVIDENDS</t>
  </si>
  <si>
    <t>CELL TOWER</t>
  </si>
  <si>
    <t>OTHER UNCLASSIFIED REVENUE</t>
  </si>
  <si>
    <t xml:space="preserve">UCC CODE OFFICIALS </t>
  </si>
  <si>
    <t>GENERAL OFFICE RECEIPTS</t>
  </si>
  <si>
    <t>RECREATION FEES</t>
  </si>
  <si>
    <t>REAL ESTATE EXPENSES</t>
  </si>
  <si>
    <t>EQUIPMENT USAGE</t>
  </si>
  <si>
    <t>TRUCK FUND</t>
  </si>
  <si>
    <t>NW RESCUE TRUCK FUND</t>
  </si>
  <si>
    <t>VEHICLE LIABILITY INSURANCE</t>
  </si>
  <si>
    <t>ROAD MAINTENANCE FEES</t>
  </si>
  <si>
    <t>to Date</t>
  </si>
  <si>
    <t>PLANNING/ZONING</t>
  </si>
  <si>
    <t>ZONING/U&amp;O PERMITS</t>
  </si>
  <si>
    <t>2 mills = 154,268</t>
  </si>
  <si>
    <t>2010 Assessed Value = $77,134,850</t>
  </si>
  <si>
    <t>EOM Nov</t>
  </si>
  <si>
    <t xml:space="preserve">Year </t>
  </si>
  <si>
    <t>Yearly</t>
  </si>
  <si>
    <t xml:space="preserve"> </t>
  </si>
  <si>
    <t xml:space="preserve"> STATE REIMB - SEPTIC</t>
  </si>
  <si>
    <t>REIMBURSE. FROM  NWLSD</t>
  </si>
  <si>
    <t>CAPITAL EQUIPMENT PURCHASES</t>
  </si>
  <si>
    <t>OTHER COMMUNITY DEVELOP.</t>
  </si>
  <si>
    <t xml:space="preserve"> Budget</t>
  </si>
  <si>
    <t>AUDITOR'S WITHHOLDING</t>
  </si>
  <si>
    <t>AUDITOR'S EXPENSES</t>
  </si>
  <si>
    <t>EIT COLLECTION COSTS</t>
  </si>
  <si>
    <t>TAX COLLECTOR BOND</t>
  </si>
  <si>
    <t>EIT COLLECTIONS</t>
  </si>
  <si>
    <t>OFFICE SECRETARY SALARY</t>
  </si>
  <si>
    <t>ADMINISTRATOR SALARY</t>
  </si>
  <si>
    <t>REAL ESTATE TAXES -CURRENT YEAR</t>
  </si>
  <si>
    <t xml:space="preserve">  </t>
  </si>
  <si>
    <t xml:space="preserve">LOCAL TAX ENABLING ACT  </t>
  </si>
  <si>
    <t xml:space="preserve">TAX COLLECTION COMMITTEE </t>
  </si>
  <si>
    <t>MISC SERVICES &amp; CHARGES</t>
  </si>
  <si>
    <t>DUES, SUBSCRIPTIONS, MEMBER</t>
  </si>
  <si>
    <t>DUES, SUBCRIPTIONS, MEMBERS</t>
  </si>
  <si>
    <t>MISC SUPPLIES &amp; EQUIPMENT</t>
  </si>
  <si>
    <t>NWLSD TRAFFIC LIGHT MAINT.</t>
  </si>
  <si>
    <t xml:space="preserve">WORKERS COMPENSATION </t>
  </si>
  <si>
    <t>CAPITAL IMPROVEMENT PROG.</t>
  </si>
  <si>
    <t xml:space="preserve">GENERAL EXPENSES </t>
  </si>
  <si>
    <t>ZONING OFFICER SERVICES</t>
  </si>
  <si>
    <t>TWP. ADMINISTRATOR/SEC-TREAS.</t>
  </si>
  <si>
    <t>SALARIES (CUSTODIAN)</t>
  </si>
  <si>
    <t>GENERAL LIAB/UMBRELLA/PESTICIDE</t>
  </si>
  <si>
    <t>SHORT TERM DIS &amp; LIFE INSURANCE</t>
  </si>
  <si>
    <t>TRANSFER FROM WC RD TURN</t>
  </si>
  <si>
    <t>CONSTRUCTION - RDS/BRIDGES</t>
  </si>
  <si>
    <t>EXPENDITURES TOTAL</t>
  </si>
  <si>
    <t>TRANSFER TO GENERAL FUND</t>
  </si>
  <si>
    <t>INTERFUND OPERATING TRANSFER</t>
  </si>
  <si>
    <t>MISCELLANEOUS EXPENSES</t>
  </si>
  <si>
    <t>HIGHWAY CONST &amp; REBUILDING</t>
  </si>
  <si>
    <t>ROAD AND BRIDGE MAINTENANCE</t>
  </si>
  <si>
    <t>REPAIRS OF TOOLS AND EQUIPMENT</t>
  </si>
  <si>
    <t>STORM SEWERS AND DRAINS</t>
  </si>
  <si>
    <t>WINTER MAINTENANCE SERVICES</t>
  </si>
  <si>
    <t>MAJOR EQUIPMENT PURCHASE</t>
  </si>
  <si>
    <t>MINOR EQUIPMENT PURCHASE</t>
  </si>
  <si>
    <t xml:space="preserve">HIGHWAY MAINTENANCE </t>
  </si>
  <si>
    <t>STATE LIQUID FUELS FUND (35)</t>
  </si>
  <si>
    <t>REVENUE TOTAL</t>
  </si>
  <si>
    <t>CASH FORWARD</t>
  </si>
  <si>
    <t>CASH BALANCE FORWARD</t>
  </si>
  <si>
    <t>TRANSFER FROM GENERAL FUND</t>
  </si>
  <si>
    <t>LIQUID FUELS REVENUES</t>
  </si>
  <si>
    <t xml:space="preserve">STATE LIQUID FUELS </t>
  </si>
  <si>
    <t>INTEREST EARNINGS</t>
  </si>
  <si>
    <t>SPECIAL REVENUE FUND (04)</t>
  </si>
  <si>
    <t>FEDERAL CAPITAL &amp; GRANTS</t>
  </si>
  <si>
    <t>RECYCLING</t>
  </si>
  <si>
    <t xml:space="preserve">TRAFFIC SIGNAL </t>
  </si>
  <si>
    <t>DRIVEWAY SECURITY DEPOSIT</t>
  </si>
  <si>
    <t>OTHER UNCLASSIFIED EXPENDITURES</t>
  </si>
  <si>
    <t>OTHER EXPENDITURES</t>
  </si>
  <si>
    <t>RECREATION FUND (05)</t>
  </si>
  <si>
    <t>REVENUE</t>
  </si>
  <si>
    <t>OTHER UNCLASSIFED EXPENDITURES</t>
  </si>
  <si>
    <t xml:space="preserve">      </t>
  </si>
  <si>
    <t>WERLEYS CORNER RD TURNBACK (19)</t>
  </si>
  <si>
    <t>TOTAL TOWNSHIP BUDGET</t>
  </si>
  <si>
    <t>LIQUID FUELS FUND</t>
  </si>
  <si>
    <t>SPECIAL REVENUE FUND</t>
  </si>
  <si>
    <t>WERLEY CORNER RD TURNBACK FUND</t>
  </si>
  <si>
    <t xml:space="preserve">GENERAL FUND </t>
  </si>
  <si>
    <t xml:space="preserve">RECREATION FUND </t>
  </si>
  <si>
    <t xml:space="preserve"> Actual</t>
  </si>
  <si>
    <t>TRANSFER TO WC RD TURNBACK</t>
  </si>
  <si>
    <t xml:space="preserve"> Difference</t>
  </si>
  <si>
    <t xml:space="preserve">Budget </t>
  </si>
  <si>
    <t>EMPLOYEE BOND</t>
  </si>
  <si>
    <t>CODE INSPECTORS COSTS</t>
  </si>
  <si>
    <t>OTHER UCC COSTS</t>
  </si>
  <si>
    <t>TRANSFER TO FIRE TAX FUND</t>
  </si>
  <si>
    <t>TRANSFER FROM FIRE TAX FUND</t>
  </si>
  <si>
    <t xml:space="preserve">COMPUTER SYSTEMS  </t>
  </si>
  <si>
    <t>OFFICE/COMPUTER EQUIPMENT</t>
  </si>
  <si>
    <t>TOWNSHIP BLDG MAINTENANCE</t>
  </si>
  <si>
    <t>FIRE TAX FUND (03)</t>
  </si>
  <si>
    <t>FIRE TAXES - CURRENT</t>
  </si>
  <si>
    <t>REAL ESTATE TAXES - FIRE</t>
  </si>
  <si>
    <t>FIRE TAXES - PRIOR</t>
  </si>
  <si>
    <t>FIRE TAXES - DELINQUENT</t>
  </si>
  <si>
    <t>FIRE TAXES - INTERIM</t>
  </si>
  <si>
    <t>TOTAL EXPENDITURES</t>
  </si>
  <si>
    <t>FUND EQUITY</t>
  </si>
  <si>
    <t>TOTAL AVAILABLE FOR APPROPRIATION</t>
  </si>
  <si>
    <t>PROCEEDS LONG-TERM DEBT</t>
  </si>
  <si>
    <t>INCEPTION OF LOAN</t>
  </si>
  <si>
    <t>FIRE TAX FUND</t>
  </si>
  <si>
    <t>CONTINGENCY(UNAPPROPRIATED)</t>
  </si>
  <si>
    <t>AVAIL. FOR APPROPRIATION</t>
  </si>
  <si>
    <t>FIRE TAX CONTRIBUTION</t>
  </si>
  <si>
    <t>EOM</t>
  </si>
  <si>
    <t>TRANSFER FROM D RUPP ESCROW</t>
  </si>
  <si>
    <t>Sep 2014</t>
  </si>
  <si>
    <t>FIRE ESCROW RELATED EXPENDITURES</t>
  </si>
  <si>
    <t xml:space="preserve">EOM  </t>
  </si>
  <si>
    <t>TRANSFER FROM WC RD TB FUND</t>
  </si>
  <si>
    <t xml:space="preserve">EOM </t>
  </si>
  <si>
    <t>TRANSFER TO WC RD TURNBACK FUND</t>
  </si>
  <si>
    <t>OFFICE SPACE RENTAL</t>
  </si>
  <si>
    <t>SEP 2014</t>
  </si>
  <si>
    <t>TRANSFER TO STATE FUND</t>
  </si>
  <si>
    <t>ZONING ASSISTANT/SECRETARY</t>
  </si>
  <si>
    <t>CONTRIBUTION - AMBULANCE</t>
  </si>
  <si>
    <t>12-18-1412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</si>
</sst>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"/>
    <numFmt numFmtId="165" formatCode="&quot;$&quot;#,##0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42" fontId="0" fillId="0" borderId="0" xfId="0" applyNumberFormat="1"/>
    <xf numFmtId="42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42" fontId="0" fillId="0" borderId="0" xfId="1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2" fontId="0" fillId="0" borderId="0" xfId="0" applyNumberFormat="1"/>
    <xf numFmtId="42" fontId="0" fillId="0" borderId="0" xfId="1" applyNumberFormat="1" applyFont="1"/>
    <xf numFmtId="42" fontId="5" fillId="0" borderId="0" xfId="0" applyNumberFormat="1" applyFont="1"/>
    <xf numFmtId="42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42" fontId="1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42" fontId="4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9" fontId="1" fillId="0" borderId="0" xfId="0" applyNumberFormat="1" applyFont="1"/>
    <xf numFmtId="42" fontId="1" fillId="0" borderId="0" xfId="1" applyNumberFormat="1" applyFo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1" fillId="0" borderId="0" xfId="2"/>
    <xf numFmtId="0" fontId="1" fillId="0" borderId="1" xfId="2" applyBorder="1"/>
    <xf numFmtId="42" fontId="1" fillId="0" borderId="2" xfId="2" applyNumberFormat="1" applyBorder="1"/>
    <xf numFmtId="0" fontId="3" fillId="0" borderId="2" xfId="2" applyFont="1" applyBorder="1"/>
    <xf numFmtId="0" fontId="1" fillId="0" borderId="3" xfId="2" applyBorder="1"/>
    <xf numFmtId="0" fontId="1" fillId="0" borderId="4" xfId="2" applyBorder="1"/>
    <xf numFmtId="42" fontId="1" fillId="0" borderId="5" xfId="2" applyNumberFormat="1" applyBorder="1"/>
    <xf numFmtId="0" fontId="3" fillId="0" borderId="5" xfId="2" applyFont="1" applyBorder="1"/>
    <xf numFmtId="0" fontId="1" fillId="0" borderId="6" xfId="2" applyBorder="1"/>
    <xf numFmtId="0" fontId="3" fillId="0" borderId="5" xfId="2" applyFont="1" applyBorder="1" applyAlignment="1">
      <alignment horizontal="center"/>
    </xf>
    <xf numFmtId="0" fontId="1" fillId="0" borderId="5" xfId="2" applyBorder="1"/>
    <xf numFmtId="0" fontId="3" fillId="0" borderId="5" xfId="2" applyFont="1" applyBorder="1" applyAlignment="1">
      <alignment horizontal="right"/>
    </xf>
    <xf numFmtId="42" fontId="1" fillId="0" borderId="5" xfId="2" applyNumberFormat="1" applyFont="1" applyBorder="1"/>
    <xf numFmtId="164" fontId="1" fillId="0" borderId="6" xfId="2" applyNumberFormat="1" applyBorder="1"/>
    <xf numFmtId="0" fontId="1" fillId="0" borderId="5" xfId="2" applyFont="1" applyBorder="1" applyAlignment="1">
      <alignment horizontal="left"/>
    </xf>
    <xf numFmtId="0" fontId="3" fillId="0" borderId="5" xfId="2" applyFont="1" applyBorder="1" applyAlignment="1">
      <alignment horizontal="left"/>
    </xf>
    <xf numFmtId="0" fontId="1" fillId="0" borderId="5" xfId="2" applyFont="1" applyBorder="1"/>
    <xf numFmtId="0" fontId="1" fillId="0" borderId="7" xfId="2" applyBorder="1"/>
    <xf numFmtId="0" fontId="1" fillId="0" borderId="8" xfId="2" applyBorder="1"/>
    <xf numFmtId="0" fontId="3" fillId="0" borderId="8" xfId="2" applyFont="1" applyBorder="1"/>
    <xf numFmtId="0" fontId="1" fillId="0" borderId="9" xfId="2" applyBorder="1"/>
    <xf numFmtId="42" fontId="1" fillId="0" borderId="5" xfId="2" applyNumberFormat="1" applyFont="1" applyBorder="1" applyAlignment="1">
      <alignment horizontal="center"/>
    </xf>
    <xf numFmtId="42" fontId="1" fillId="0" borderId="5" xfId="2" applyNumberFormat="1" applyFont="1" applyBorder="1" applyAlignment="1">
      <alignment horizontal="right"/>
    </xf>
    <xf numFmtId="0" fontId="1" fillId="0" borderId="6" xfId="2" applyFont="1" applyBorder="1"/>
    <xf numFmtId="164" fontId="1" fillId="0" borderId="6" xfId="2" applyNumberFormat="1" applyFont="1" applyBorder="1"/>
    <xf numFmtId="0" fontId="1" fillId="0" borderId="0" xfId="2" applyFont="1"/>
    <xf numFmtId="0" fontId="1" fillId="0" borderId="5" xfId="0" applyFont="1" applyBorder="1"/>
    <xf numFmtId="42" fontId="0" fillId="0" borderId="12" xfId="0" applyNumberFormat="1" applyBorder="1"/>
    <xf numFmtId="42" fontId="0" fillId="0" borderId="0" xfId="0" applyNumberFormat="1" applyAlignment="1">
      <alignment horizontal="right"/>
    </xf>
    <xf numFmtId="0" fontId="1" fillId="0" borderId="14" xfId="2" applyBorder="1"/>
    <xf numFmtId="0" fontId="1" fillId="0" borderId="15" xfId="2" applyBorder="1"/>
    <xf numFmtId="0" fontId="3" fillId="0" borderId="15" xfId="2" applyFont="1" applyBorder="1" applyAlignment="1">
      <alignment horizontal="center"/>
    </xf>
    <xf numFmtId="42" fontId="1" fillId="0" borderId="15" xfId="2" applyNumberFormat="1" applyBorder="1"/>
    <xf numFmtId="42" fontId="1" fillId="0" borderId="15" xfId="2" applyNumberFormat="1" applyFont="1" applyBorder="1" applyAlignment="1">
      <alignment horizontal="center"/>
    </xf>
    <xf numFmtId="42" fontId="1" fillId="0" borderId="15" xfId="2" applyNumberFormat="1" applyFont="1" applyBorder="1"/>
    <xf numFmtId="0" fontId="1" fillId="0" borderId="16" xfId="2" applyBorder="1"/>
    <xf numFmtId="42" fontId="1" fillId="0" borderId="17" xfId="2" applyNumberFormat="1" applyBorder="1"/>
    <xf numFmtId="0" fontId="1" fillId="0" borderId="0" xfId="0" applyFont="1" applyAlignment="1">
      <alignment horizontal="right"/>
    </xf>
    <xf numFmtId="9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3" fillId="0" borderId="10" xfId="2" applyFont="1" applyBorder="1" applyAlignment="1"/>
    <xf numFmtId="0" fontId="3" fillId="0" borderId="5" xfId="2" applyFont="1" applyBorder="1" applyAlignment="1"/>
    <xf numFmtId="42" fontId="1" fillId="0" borderId="0" xfId="0" applyNumberFormat="1" applyFont="1" applyAlignment="1"/>
    <xf numFmtId="0" fontId="1" fillId="0" borderId="0" xfId="2" applyBorder="1"/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42" fontId="1" fillId="0" borderId="0" xfId="2" applyNumberFormat="1" applyBorder="1"/>
    <xf numFmtId="0" fontId="0" fillId="0" borderId="0" xfId="0" applyAlignment="1">
      <alignment horizontal="center"/>
    </xf>
    <xf numFmtId="42" fontId="1" fillId="0" borderId="0" xfId="0" applyNumberFormat="1" applyFont="1" applyAlignment="1">
      <alignment horizontal="center"/>
    </xf>
    <xf numFmtId="0" fontId="3" fillId="0" borderId="0" xfId="0" applyFont="1" applyAlignment="1"/>
    <xf numFmtId="3" fontId="1" fillId="0" borderId="18" xfId="0" applyNumberFormat="1" applyFont="1" applyBorder="1"/>
    <xf numFmtId="42" fontId="0" fillId="0" borderId="18" xfId="0" applyNumberFormat="1" applyBorder="1"/>
    <xf numFmtId="0" fontId="0" fillId="0" borderId="0" xfId="0" applyBorder="1"/>
    <xf numFmtId="44" fontId="1" fillId="0" borderId="15" xfId="2" applyNumberFormat="1" applyBorder="1"/>
    <xf numFmtId="42" fontId="1" fillId="0" borderId="15" xfId="2" applyNumberFormat="1" applyFont="1" applyBorder="1" applyAlignment="1">
      <alignment horizontal="right"/>
    </xf>
    <xf numFmtId="0" fontId="0" fillId="0" borderId="0" xfId="0" applyAlignment="1">
      <alignment horizontal="center"/>
    </xf>
    <xf numFmtId="42" fontId="1" fillId="0" borderId="0" xfId="0" applyNumberFormat="1" applyFont="1" applyAlignment="1">
      <alignment horizontal="center"/>
    </xf>
    <xf numFmtId="42" fontId="1" fillId="0" borderId="0" xfId="0" applyNumberFormat="1" applyFont="1" applyBorder="1"/>
    <xf numFmtId="42" fontId="1" fillId="0" borderId="18" xfId="0" applyNumberFormat="1" applyFont="1" applyBorder="1"/>
    <xf numFmtId="42" fontId="1" fillId="0" borderId="20" xfId="0" applyNumberFormat="1" applyFont="1" applyBorder="1"/>
    <xf numFmtId="49" fontId="1" fillId="0" borderId="0" xfId="0" applyNumberFormat="1" applyFont="1" applyAlignment="1">
      <alignment horizontal="center"/>
    </xf>
    <xf numFmtId="49" fontId="3" fillId="0" borderId="5" xfId="2" applyNumberFormat="1" applyFont="1" applyBorder="1" applyAlignment="1">
      <alignment horizontal="center"/>
    </xf>
    <xf numFmtId="9" fontId="2" fillId="0" borderId="0" xfId="0" applyNumberFormat="1" applyFont="1"/>
    <xf numFmtId="42" fontId="1" fillId="0" borderId="5" xfId="0" applyNumberFormat="1" applyFont="1" applyBorder="1"/>
    <xf numFmtId="42" fontId="1" fillId="0" borderId="19" xfId="0" applyNumberFormat="1" applyFont="1" applyBorder="1"/>
    <xf numFmtId="42" fontId="1" fillId="0" borderId="13" xfId="0" applyNumberFormat="1" applyFont="1" applyBorder="1"/>
    <xf numFmtId="0" fontId="7" fillId="0" borderId="0" xfId="0" applyFont="1"/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10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42" fontId="1" fillId="0" borderId="0" xfId="0" applyNumberFormat="1" applyFont="1" applyAlignment="1">
      <alignment horizontal="left"/>
    </xf>
    <xf numFmtId="42" fontId="1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80817</xdr:colOff>
      <xdr:row>110</xdr:row>
      <xdr:rowOff>157596</xdr:rowOff>
    </xdr:from>
    <xdr:to>
      <xdr:col>20</xdr:col>
      <xdr:colOff>316922</xdr:colOff>
      <xdr:row>115</xdr:row>
      <xdr:rowOff>132196</xdr:rowOff>
    </xdr:to>
    <xdr:sp macro="" textlink="">
      <xdr:nvSpPr>
        <xdr:cNvPr id="2" name="TextBox 1"/>
        <xdr:cNvSpPr txBox="1"/>
      </xdr:nvSpPr>
      <xdr:spPr>
        <a:xfrm>
          <a:off x="10673772" y="17683596"/>
          <a:ext cx="2071832" cy="7885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view="pageLayout" workbookViewId="0">
      <selection activeCell="A19" sqref="A19"/>
    </sheetView>
  </sheetViews>
  <sheetFormatPr defaultRowHeight="12.5"/>
  <cols>
    <col min="1" max="1" width="40.1796875" customWidth="1"/>
    <col min="2" max="2" width="35.81640625" customWidth="1"/>
    <col min="3" max="3" width="11.1796875" bestFit="1" customWidth="1"/>
  </cols>
  <sheetData>
    <row r="2" spans="1:10">
      <c r="A2" s="29" t="s">
        <v>185</v>
      </c>
      <c r="B2" s="99" t="s">
        <v>249</v>
      </c>
      <c r="C2" s="99"/>
      <c r="D2" s="29"/>
      <c r="E2" s="29"/>
      <c r="F2" s="29"/>
      <c r="G2" s="29"/>
      <c r="H2" s="29"/>
      <c r="I2" s="30"/>
      <c r="J2" s="30"/>
    </row>
    <row r="3" spans="1:10">
      <c r="A3" s="25"/>
      <c r="B3" s="25"/>
      <c r="C3" s="25"/>
      <c r="D3" s="25"/>
      <c r="E3" s="25"/>
      <c r="F3" s="25"/>
      <c r="G3" s="25"/>
      <c r="H3" s="29"/>
      <c r="I3" s="30"/>
      <c r="J3" s="30"/>
    </row>
    <row r="5" spans="1:10">
      <c r="B5" s="58" t="s">
        <v>253</v>
      </c>
      <c r="C5" s="95">
        <v>981678</v>
      </c>
    </row>
    <row r="6" spans="1:10">
      <c r="B6" s="58" t="s">
        <v>250</v>
      </c>
      <c r="C6" s="95">
        <v>170870</v>
      </c>
    </row>
    <row r="7" spans="1:10">
      <c r="B7" s="58" t="s">
        <v>251</v>
      </c>
      <c r="C7" s="95">
        <v>2510</v>
      </c>
    </row>
    <row r="8" spans="1:10">
      <c r="B8" s="58" t="s">
        <v>254</v>
      </c>
      <c r="C8" s="95">
        <v>4639</v>
      </c>
    </row>
    <row r="9" spans="1:10">
      <c r="B9" s="58" t="s">
        <v>252</v>
      </c>
      <c r="C9" s="95">
        <v>54000</v>
      </c>
    </row>
    <row r="10" spans="1:10" ht="13" thickBot="1">
      <c r="B10" s="58" t="s">
        <v>278</v>
      </c>
      <c r="C10" s="96">
        <v>101000</v>
      </c>
    </row>
    <row r="11" spans="1:10">
      <c r="B11" s="58"/>
      <c r="C11" s="59"/>
    </row>
    <row r="12" spans="1:10" ht="13" thickBot="1">
      <c r="B12" s="58" t="s">
        <v>249</v>
      </c>
      <c r="C12" s="97">
        <v>1314697</v>
      </c>
    </row>
    <row r="13" spans="1:10" ht="13" thickTop="1">
      <c r="C13" s="7" t="s">
        <v>185</v>
      </c>
    </row>
    <row r="14" spans="1:10" ht="13">
      <c r="B14" s="98" t="s">
        <v>185</v>
      </c>
    </row>
    <row r="16" spans="1:10">
      <c r="B16" t="s">
        <v>185</v>
      </c>
    </row>
    <row r="17" spans="2:2">
      <c r="B17" t="s">
        <v>185</v>
      </c>
    </row>
    <row r="18" spans="2:2">
      <c r="B18" t="s">
        <v>185</v>
      </c>
    </row>
    <row r="19" spans="2:2">
      <c r="B19" t="s">
        <v>185</v>
      </c>
    </row>
  </sheetData>
  <mergeCells count="1">
    <mergeCell ref="B2:C2"/>
  </mergeCells>
  <pageMargins left="0.7" right="0.7" top="0.75" bottom="0.75" header="0.3" footer="0.3"/>
  <pageSetup orientation="landscape" r:id="rId1"/>
  <headerFooter>
    <oddHeader>&amp;CHEIDELBERG TOWNSHIP 2015 BUDGET
ADOPTED 12-18-14</oddHeader>
    <oddFooter>&amp;L12-18-14&amp;CPage &amp;P of &amp;N&amp;RPrepared by J.Meyers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"/>
  <sheetViews>
    <sheetView view="pageLayout" zoomScaleNormal="110" workbookViewId="0">
      <selection activeCell="O15" sqref="O15"/>
    </sheetView>
  </sheetViews>
  <sheetFormatPr defaultRowHeight="12.5"/>
  <cols>
    <col min="1" max="1" width="8" customWidth="1"/>
    <col min="2" max="2" width="27.26953125" customWidth="1"/>
    <col min="3" max="3" width="11.81640625" hidden="1" customWidth="1"/>
    <col min="4" max="4" width="12.26953125" hidden="1" customWidth="1"/>
    <col min="5" max="5" width="8.984375E-2" hidden="1" customWidth="1"/>
    <col min="6" max="6" width="11" hidden="1" customWidth="1"/>
    <col min="7" max="7" width="11.36328125" customWidth="1"/>
    <col min="8" max="8" width="11.26953125" customWidth="1"/>
    <col min="9" max="9" width="11.1796875" customWidth="1"/>
    <col min="10" max="13" width="11.26953125" customWidth="1"/>
    <col min="14" max="14" width="10.08984375" customWidth="1"/>
    <col min="15" max="15" width="11.08984375" customWidth="1"/>
    <col min="16" max="16" width="6.1796875" customWidth="1"/>
  </cols>
  <sheetData>
    <row r="1" spans="1:15" ht="13">
      <c r="A1" s="100" t="s">
        <v>1</v>
      </c>
      <c r="B1" s="100"/>
      <c r="D1" t="s">
        <v>181</v>
      </c>
      <c r="F1" s="31"/>
      <c r="G1" s="31"/>
      <c r="H1" s="31"/>
      <c r="I1" s="31"/>
      <c r="J1" s="31" t="s">
        <v>185</v>
      </c>
      <c r="K1" s="31"/>
      <c r="L1" s="31"/>
      <c r="M1" s="31"/>
      <c r="N1" s="31"/>
      <c r="O1" s="31"/>
    </row>
    <row r="2" spans="1:15" ht="13">
      <c r="A2" s="100" t="s">
        <v>0</v>
      </c>
      <c r="B2" s="100"/>
      <c r="D2" t="s">
        <v>180</v>
      </c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>
      <c r="F3" t="s">
        <v>182</v>
      </c>
      <c r="I3" s="25" t="s">
        <v>185</v>
      </c>
      <c r="J3" s="87" t="s">
        <v>185</v>
      </c>
      <c r="K3" s="25" t="s">
        <v>286</v>
      </c>
      <c r="N3" s="1" t="s">
        <v>184</v>
      </c>
    </row>
    <row r="4" spans="1:15">
      <c r="B4" t="s">
        <v>185</v>
      </c>
      <c r="C4" s="1" t="s">
        <v>20</v>
      </c>
      <c r="D4" s="1" t="s">
        <v>20</v>
      </c>
      <c r="E4" s="1" t="s">
        <v>21</v>
      </c>
      <c r="F4" s="1" t="s">
        <v>22</v>
      </c>
      <c r="G4" s="25" t="s">
        <v>20</v>
      </c>
      <c r="H4" s="25" t="s">
        <v>20</v>
      </c>
      <c r="I4" s="25" t="s">
        <v>20</v>
      </c>
      <c r="J4" s="25" t="s">
        <v>20</v>
      </c>
      <c r="K4" s="92" t="s">
        <v>284</v>
      </c>
      <c r="L4" s="25" t="s">
        <v>258</v>
      </c>
      <c r="M4" s="25" t="s">
        <v>258</v>
      </c>
      <c r="N4" s="1" t="s">
        <v>23</v>
      </c>
    </row>
    <row r="5" spans="1:15" ht="13">
      <c r="B5" s="5" t="s">
        <v>2</v>
      </c>
      <c r="C5" s="1">
        <v>2005</v>
      </c>
      <c r="D5" s="1">
        <v>2006</v>
      </c>
      <c r="E5" s="1">
        <v>2007</v>
      </c>
      <c r="F5" s="1" t="s">
        <v>177</v>
      </c>
      <c r="G5" s="1">
        <v>2010</v>
      </c>
      <c r="H5" s="23">
        <v>2011</v>
      </c>
      <c r="I5" s="23">
        <v>2012</v>
      </c>
      <c r="J5" s="23">
        <v>2013</v>
      </c>
      <c r="K5" s="25" t="s">
        <v>156</v>
      </c>
      <c r="L5" s="23">
        <v>2014</v>
      </c>
      <c r="M5" s="23">
        <v>2015</v>
      </c>
      <c r="N5" t="s">
        <v>154</v>
      </c>
    </row>
    <row r="6" spans="1:15">
      <c r="A6" s="2">
        <v>301.10000000000002</v>
      </c>
      <c r="B6" t="s">
        <v>198</v>
      </c>
      <c r="C6" s="8">
        <v>122571</v>
      </c>
      <c r="D6" s="8">
        <v>124897</v>
      </c>
      <c r="E6" s="8">
        <v>129073.42</v>
      </c>
      <c r="F6" s="8">
        <v>144545.54</v>
      </c>
      <c r="G6" s="8">
        <v>161362</v>
      </c>
      <c r="H6" s="8">
        <v>170831</v>
      </c>
      <c r="I6" s="8">
        <v>177870</v>
      </c>
      <c r="J6" s="8">
        <v>170314.04</v>
      </c>
      <c r="K6" s="8">
        <v>150951</v>
      </c>
      <c r="L6" s="8">
        <v>151600</v>
      </c>
      <c r="M6" s="8">
        <v>153000</v>
      </c>
      <c r="N6" s="18">
        <f>SUM(M6-L6)</f>
        <v>1400</v>
      </c>
    </row>
    <row r="7" spans="1:15">
      <c r="A7" s="2">
        <v>301.2</v>
      </c>
      <c r="B7" t="s">
        <v>108</v>
      </c>
      <c r="C7" s="8">
        <v>2251</v>
      </c>
      <c r="D7" s="8">
        <v>2234</v>
      </c>
      <c r="E7" s="8">
        <v>2216.7399999999998</v>
      </c>
      <c r="F7" s="8">
        <v>1671.56</v>
      </c>
      <c r="G7" s="8">
        <v>2325</v>
      </c>
      <c r="H7" s="8">
        <v>2130</v>
      </c>
      <c r="I7" s="8">
        <v>3133</v>
      </c>
      <c r="J7" s="8">
        <v>3123</v>
      </c>
      <c r="K7" s="8">
        <v>2461</v>
      </c>
      <c r="L7" s="8">
        <v>3000</v>
      </c>
      <c r="M7" s="8">
        <v>3000</v>
      </c>
      <c r="N7" s="18">
        <f t="shared" ref="N7:N10" si="0">SUM(M7-L7)</f>
        <v>0</v>
      </c>
    </row>
    <row r="8" spans="1:15">
      <c r="A8" s="2">
        <v>301.39999999999998</v>
      </c>
      <c r="B8" t="s">
        <v>25</v>
      </c>
      <c r="C8" s="8">
        <v>3261</v>
      </c>
      <c r="D8" s="8">
        <v>2985</v>
      </c>
      <c r="E8" s="8">
        <v>2214.33</v>
      </c>
      <c r="F8" s="8">
        <v>2473.7800000000002</v>
      </c>
      <c r="G8" s="8">
        <v>2794</v>
      </c>
      <c r="H8" s="8">
        <v>3312</v>
      </c>
      <c r="I8" s="8">
        <v>4949</v>
      </c>
      <c r="J8" s="8">
        <v>3621</v>
      </c>
      <c r="K8" s="8">
        <v>2257</v>
      </c>
      <c r="L8" s="8">
        <v>3000</v>
      </c>
      <c r="M8" s="8">
        <v>3000</v>
      </c>
      <c r="N8" s="18">
        <f t="shared" si="0"/>
        <v>0</v>
      </c>
    </row>
    <row r="9" spans="1:15">
      <c r="A9" s="2">
        <v>301.60000000000002</v>
      </c>
      <c r="B9" t="s">
        <v>24</v>
      </c>
      <c r="C9" s="8">
        <v>874</v>
      </c>
      <c r="D9" s="8">
        <v>1426</v>
      </c>
      <c r="E9" s="8">
        <v>1549.82</v>
      </c>
      <c r="F9" s="8">
        <v>500.54</v>
      </c>
      <c r="G9" s="8">
        <v>613</v>
      </c>
      <c r="H9" s="8">
        <v>256</v>
      </c>
      <c r="I9" s="8">
        <v>433</v>
      </c>
      <c r="J9" s="8">
        <v>654</v>
      </c>
      <c r="K9" s="8">
        <v>85</v>
      </c>
      <c r="L9" s="8">
        <v>300</v>
      </c>
      <c r="M9" s="8">
        <v>300</v>
      </c>
      <c r="N9" s="18">
        <f t="shared" si="0"/>
        <v>0</v>
      </c>
    </row>
    <row r="10" spans="1:15" ht="13">
      <c r="A10" s="2"/>
      <c r="B10" s="6" t="s">
        <v>26</v>
      </c>
      <c r="C10" s="8">
        <f t="shared" ref="C10:E10" si="1">SUM(C6:C9)</f>
        <v>128957</v>
      </c>
      <c r="D10" s="8">
        <f t="shared" si="1"/>
        <v>131542</v>
      </c>
      <c r="E10" s="8">
        <f t="shared" si="1"/>
        <v>135054.31</v>
      </c>
      <c r="F10" s="8">
        <f t="shared" ref="F10:J10" si="2">SUM(F6:F9)</f>
        <v>149191.42000000001</v>
      </c>
      <c r="G10" s="8">
        <v>167094</v>
      </c>
      <c r="H10" s="8">
        <f t="shared" ref="H10:I10" si="3">SUM(H6:H9)</f>
        <v>176529</v>
      </c>
      <c r="I10" s="8">
        <f t="shared" si="3"/>
        <v>186385</v>
      </c>
      <c r="J10" s="8">
        <f t="shared" si="2"/>
        <v>177712.04</v>
      </c>
      <c r="K10" s="8">
        <f t="shared" ref="K10:L10" si="4">SUM(K6:K9)</f>
        <v>155754</v>
      </c>
      <c r="L10" s="8">
        <f t="shared" si="4"/>
        <v>157900</v>
      </c>
      <c r="M10" s="8">
        <f t="shared" ref="M10" si="5">SUM(M6:M9)</f>
        <v>159300</v>
      </c>
      <c r="N10" s="18">
        <f t="shared" si="0"/>
        <v>1400</v>
      </c>
      <c r="O10" s="26" t="s">
        <v>185</v>
      </c>
    </row>
    <row r="11" spans="1:15">
      <c r="A11" s="2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5">
      <c r="B12" t="s">
        <v>185</v>
      </c>
      <c r="C12" s="1" t="s">
        <v>20</v>
      </c>
      <c r="D12" s="1" t="s">
        <v>20</v>
      </c>
      <c r="E12" s="1" t="s">
        <v>21</v>
      </c>
      <c r="F12" s="1" t="s">
        <v>22</v>
      </c>
      <c r="G12" s="25" t="s">
        <v>20</v>
      </c>
      <c r="H12" s="25" t="s">
        <v>20</v>
      </c>
      <c r="I12" s="25" t="s">
        <v>20</v>
      </c>
      <c r="J12" s="25" t="s">
        <v>20</v>
      </c>
      <c r="K12" s="25" t="s">
        <v>22</v>
      </c>
      <c r="L12" s="25" t="s">
        <v>258</v>
      </c>
      <c r="M12" s="25" t="s">
        <v>258</v>
      </c>
      <c r="N12" s="1" t="s">
        <v>23</v>
      </c>
    </row>
    <row r="13" spans="1:15" ht="13">
      <c r="B13" s="5" t="s">
        <v>200</v>
      </c>
      <c r="C13" s="1">
        <v>2005</v>
      </c>
      <c r="D13" s="1">
        <v>2006</v>
      </c>
      <c r="E13" s="1">
        <v>2007</v>
      </c>
      <c r="F13" s="1" t="s">
        <v>177</v>
      </c>
      <c r="G13" s="1">
        <v>2010</v>
      </c>
      <c r="H13" s="23">
        <v>2011</v>
      </c>
      <c r="I13" s="23">
        <v>2012</v>
      </c>
      <c r="J13" s="23">
        <v>2013</v>
      </c>
      <c r="K13" s="25" t="s">
        <v>177</v>
      </c>
      <c r="L13" s="23">
        <v>2014</v>
      </c>
      <c r="M13" s="23">
        <v>2015</v>
      </c>
      <c r="N13" t="s">
        <v>154</v>
      </c>
    </row>
    <row r="14" spans="1:15">
      <c r="A14" s="2">
        <v>310.10000000000002</v>
      </c>
      <c r="B14" t="s">
        <v>27</v>
      </c>
      <c r="C14" s="7">
        <v>64854</v>
      </c>
      <c r="D14" s="7">
        <v>41231</v>
      </c>
      <c r="E14" s="7">
        <v>60232.92</v>
      </c>
      <c r="F14" s="7">
        <v>20416.34</v>
      </c>
      <c r="G14" s="7">
        <v>25783</v>
      </c>
      <c r="H14" s="7">
        <v>33919</v>
      </c>
      <c r="I14" s="7">
        <v>28471</v>
      </c>
      <c r="J14" s="7">
        <v>33756</v>
      </c>
      <c r="K14" s="7">
        <v>27448</v>
      </c>
      <c r="L14" s="7">
        <v>25000</v>
      </c>
      <c r="M14" s="7">
        <v>28000</v>
      </c>
      <c r="N14" s="18">
        <f>SUM(M14-L14)</f>
        <v>3000</v>
      </c>
    </row>
    <row r="15" spans="1:15">
      <c r="A15" s="2">
        <v>310.20999999999998</v>
      </c>
      <c r="B15" s="22" t="s">
        <v>195</v>
      </c>
      <c r="C15" s="7">
        <v>357531</v>
      </c>
      <c r="D15" s="7">
        <v>375106</v>
      </c>
      <c r="E15" s="7">
        <v>409601.83</v>
      </c>
      <c r="F15" s="7">
        <v>365272.31</v>
      </c>
      <c r="G15" s="7">
        <v>381752</v>
      </c>
      <c r="H15" s="7">
        <v>382494</v>
      </c>
      <c r="I15" s="7">
        <v>445496</v>
      </c>
      <c r="J15" s="7">
        <v>425816</v>
      </c>
      <c r="K15" s="7">
        <v>341808</v>
      </c>
      <c r="L15" s="7">
        <v>360000</v>
      </c>
      <c r="M15" s="7">
        <v>415000</v>
      </c>
      <c r="N15" s="18">
        <f t="shared" ref="N15:N16" si="6">SUM(M15-L15)</f>
        <v>55000</v>
      </c>
    </row>
    <row r="16" spans="1:15" ht="13">
      <c r="B16" s="6" t="s">
        <v>26</v>
      </c>
      <c r="C16" s="7">
        <f t="shared" ref="C16:M16" si="7">SUM(C14:C15)</f>
        <v>422385</v>
      </c>
      <c r="D16" s="7">
        <f t="shared" si="7"/>
        <v>416337</v>
      </c>
      <c r="E16" s="7">
        <f t="shared" si="7"/>
        <v>469834.75</v>
      </c>
      <c r="F16" s="7">
        <f t="shared" si="7"/>
        <v>385688.65</v>
      </c>
      <c r="G16" s="7">
        <f t="shared" si="7"/>
        <v>407535</v>
      </c>
      <c r="H16" s="7">
        <f t="shared" si="7"/>
        <v>416413</v>
      </c>
      <c r="I16" s="7">
        <f t="shared" si="7"/>
        <v>473967</v>
      </c>
      <c r="J16" s="7">
        <f t="shared" si="7"/>
        <v>459572</v>
      </c>
      <c r="K16" s="7">
        <f t="shared" si="7"/>
        <v>369256</v>
      </c>
      <c r="L16" s="7">
        <f t="shared" si="7"/>
        <v>385000</v>
      </c>
      <c r="M16" s="7">
        <f t="shared" si="7"/>
        <v>443000</v>
      </c>
      <c r="N16" s="18">
        <f t="shared" si="6"/>
        <v>58000</v>
      </c>
    </row>
    <row r="18" spans="1:15">
      <c r="B18" t="s">
        <v>185</v>
      </c>
      <c r="C18" s="1" t="s">
        <v>20</v>
      </c>
      <c r="D18" s="1" t="s">
        <v>20</v>
      </c>
      <c r="E18" s="1" t="s">
        <v>21</v>
      </c>
      <c r="F18" s="1" t="s">
        <v>22</v>
      </c>
      <c r="G18" s="25" t="s">
        <v>20</v>
      </c>
      <c r="H18" s="25" t="s">
        <v>20</v>
      </c>
      <c r="I18" s="25" t="s">
        <v>20</v>
      </c>
      <c r="J18" s="25" t="s">
        <v>21</v>
      </c>
      <c r="K18" s="25" t="s">
        <v>22</v>
      </c>
      <c r="L18" s="25" t="s">
        <v>258</v>
      </c>
      <c r="M18" s="25" t="s">
        <v>258</v>
      </c>
      <c r="N18" s="1" t="s">
        <v>23</v>
      </c>
    </row>
    <row r="19" spans="1:15" ht="13">
      <c r="A19" s="2"/>
      <c r="B19" s="5" t="s">
        <v>3</v>
      </c>
      <c r="C19" s="1">
        <v>2005</v>
      </c>
      <c r="D19" s="1">
        <v>2006</v>
      </c>
      <c r="E19" s="1">
        <v>2007</v>
      </c>
      <c r="F19" s="1" t="s">
        <v>177</v>
      </c>
      <c r="G19" s="1">
        <v>2010</v>
      </c>
      <c r="H19" s="23">
        <v>2011</v>
      </c>
      <c r="I19" s="23">
        <v>2012</v>
      </c>
      <c r="J19" s="23">
        <v>2013</v>
      </c>
      <c r="K19" s="25" t="s">
        <v>177</v>
      </c>
      <c r="L19" s="23">
        <v>2014</v>
      </c>
      <c r="M19" s="23">
        <v>2015</v>
      </c>
      <c r="N19" t="s">
        <v>154</v>
      </c>
    </row>
    <row r="20" spans="1:15">
      <c r="A20" s="2">
        <v>321.32</v>
      </c>
      <c r="B20" t="s">
        <v>109</v>
      </c>
      <c r="C20" s="7">
        <v>0</v>
      </c>
      <c r="D20" s="7"/>
      <c r="E20" s="7">
        <v>100</v>
      </c>
      <c r="F20" s="18">
        <v>100</v>
      </c>
      <c r="G20" s="18">
        <v>125</v>
      </c>
      <c r="H20" s="18">
        <v>125</v>
      </c>
      <c r="I20" s="18">
        <v>0</v>
      </c>
      <c r="J20" s="18">
        <v>125</v>
      </c>
      <c r="K20" s="18">
        <v>0</v>
      </c>
      <c r="L20" s="18">
        <v>125</v>
      </c>
      <c r="M20" s="18">
        <v>125</v>
      </c>
      <c r="N20" s="18">
        <f t="shared" ref="N20:N22" si="8">SUM(M20-L20)</f>
        <v>0</v>
      </c>
      <c r="O20" s="26" t="s">
        <v>185</v>
      </c>
    </row>
    <row r="21" spans="1:15">
      <c r="A21" s="2">
        <v>321.8</v>
      </c>
      <c r="B21" t="s">
        <v>28</v>
      </c>
      <c r="C21" s="7">
        <v>0</v>
      </c>
      <c r="D21" s="7">
        <v>32192</v>
      </c>
      <c r="E21" s="7">
        <v>34258.269999999997</v>
      </c>
      <c r="F21" s="18">
        <v>38058.99</v>
      </c>
      <c r="G21" s="18">
        <v>34630</v>
      </c>
      <c r="H21" s="18">
        <v>44398</v>
      </c>
      <c r="I21" s="7">
        <v>43353</v>
      </c>
      <c r="J21" s="7">
        <v>45204</v>
      </c>
      <c r="K21" s="18">
        <v>34195</v>
      </c>
      <c r="L21" s="18">
        <v>45000</v>
      </c>
      <c r="M21" s="18">
        <v>45000</v>
      </c>
      <c r="N21" s="18">
        <f t="shared" si="8"/>
        <v>0</v>
      </c>
    </row>
    <row r="22" spans="1:15" ht="13">
      <c r="A22" s="2"/>
      <c r="B22" s="6" t="s">
        <v>26</v>
      </c>
      <c r="C22" s="7">
        <f>SUM(C21:C21)</f>
        <v>0</v>
      </c>
      <c r="D22" s="7">
        <f>SUM(D21:D21)</f>
        <v>32192</v>
      </c>
      <c r="E22" s="7">
        <f>SUM(E21:E21)</f>
        <v>34258.269999999997</v>
      </c>
      <c r="F22" s="7">
        <f t="shared" ref="F22:J22" si="9">SUM(F20:F21)</f>
        <v>38158.99</v>
      </c>
      <c r="G22" s="7">
        <f t="shared" si="9"/>
        <v>34755</v>
      </c>
      <c r="H22" s="7">
        <f t="shared" ref="H22:I22" si="10">SUM(H20:H21)</f>
        <v>44523</v>
      </c>
      <c r="I22" s="7">
        <f t="shared" si="10"/>
        <v>43353</v>
      </c>
      <c r="J22" s="7">
        <f t="shared" si="9"/>
        <v>45329</v>
      </c>
      <c r="K22" s="7">
        <f t="shared" ref="K22:L22" si="11">SUM(K20:K21)</f>
        <v>34195</v>
      </c>
      <c r="L22" s="7">
        <f t="shared" si="11"/>
        <v>45125</v>
      </c>
      <c r="M22" s="7">
        <v>45125</v>
      </c>
      <c r="N22" s="18">
        <f t="shared" si="8"/>
        <v>0</v>
      </c>
    </row>
    <row r="23" spans="1:15">
      <c r="A23" s="2"/>
    </row>
    <row r="24" spans="1:15">
      <c r="A24" s="2"/>
      <c r="B24" t="s">
        <v>185</v>
      </c>
      <c r="C24" s="1" t="s">
        <v>20</v>
      </c>
      <c r="D24" s="1" t="s">
        <v>20</v>
      </c>
      <c r="E24" s="1" t="s">
        <v>21</v>
      </c>
      <c r="F24" s="1" t="s">
        <v>22</v>
      </c>
      <c r="G24" s="25" t="s">
        <v>20</v>
      </c>
      <c r="H24" s="25" t="s">
        <v>20</v>
      </c>
      <c r="I24" s="25" t="s">
        <v>20</v>
      </c>
      <c r="J24" s="25" t="s">
        <v>20</v>
      </c>
      <c r="K24" s="25" t="s">
        <v>22</v>
      </c>
      <c r="L24" s="25" t="s">
        <v>258</v>
      </c>
      <c r="M24" s="25" t="s">
        <v>258</v>
      </c>
      <c r="N24" s="1" t="s">
        <v>23</v>
      </c>
    </row>
    <row r="25" spans="1:15" ht="13">
      <c r="A25" s="2"/>
      <c r="B25" s="5" t="s">
        <v>4</v>
      </c>
      <c r="C25" s="1">
        <v>2005</v>
      </c>
      <c r="D25" s="1">
        <v>2006</v>
      </c>
      <c r="E25" s="1">
        <v>2007</v>
      </c>
      <c r="F25" s="1" t="s">
        <v>177</v>
      </c>
      <c r="G25" s="1">
        <v>2010</v>
      </c>
      <c r="H25" s="23">
        <v>2011</v>
      </c>
      <c r="I25" s="23">
        <v>2012</v>
      </c>
      <c r="J25" s="23">
        <v>2013</v>
      </c>
      <c r="K25" s="25" t="s">
        <v>177</v>
      </c>
      <c r="L25" s="23">
        <v>2014</v>
      </c>
      <c r="M25" s="23">
        <v>2015</v>
      </c>
      <c r="N25" t="s">
        <v>154</v>
      </c>
    </row>
    <row r="26" spans="1:15">
      <c r="A26" s="2">
        <v>331.12</v>
      </c>
      <c r="B26" t="s">
        <v>29</v>
      </c>
      <c r="C26" s="7">
        <v>3000</v>
      </c>
      <c r="D26" s="7">
        <v>2644</v>
      </c>
      <c r="E26" s="7">
        <v>2501</v>
      </c>
      <c r="F26" s="7">
        <v>1.26</v>
      </c>
      <c r="G26" s="7">
        <v>0</v>
      </c>
      <c r="H26" s="7">
        <v>0</v>
      </c>
      <c r="I26" s="7">
        <v>0</v>
      </c>
      <c r="J26" s="7">
        <v>142</v>
      </c>
      <c r="K26" s="7">
        <v>0</v>
      </c>
      <c r="L26" s="7">
        <v>100</v>
      </c>
      <c r="M26" s="7">
        <v>100</v>
      </c>
      <c r="N26" s="18">
        <f t="shared" ref="N26:N29" si="12">SUM(M26-L26)</f>
        <v>0</v>
      </c>
    </row>
    <row r="27" spans="1:15">
      <c r="A27" s="2">
        <v>331.32</v>
      </c>
      <c r="B27" t="s">
        <v>30</v>
      </c>
      <c r="C27" s="7">
        <v>3000</v>
      </c>
      <c r="D27" s="7">
        <v>2644</v>
      </c>
      <c r="E27" s="7">
        <v>2500</v>
      </c>
      <c r="F27" s="7">
        <v>1425.34</v>
      </c>
      <c r="G27" s="7">
        <v>850</v>
      </c>
      <c r="H27" s="7">
        <v>929</v>
      </c>
      <c r="I27" s="7">
        <v>1027</v>
      </c>
      <c r="J27" s="7">
        <v>382</v>
      </c>
      <c r="K27" s="7">
        <v>152</v>
      </c>
      <c r="L27" s="7">
        <v>600</v>
      </c>
      <c r="M27" s="7">
        <v>300</v>
      </c>
      <c r="N27" s="18">
        <f t="shared" si="12"/>
        <v>-300</v>
      </c>
    </row>
    <row r="28" spans="1:15">
      <c r="A28" s="2">
        <v>331.33</v>
      </c>
      <c r="B28" t="s">
        <v>31</v>
      </c>
      <c r="C28" s="7">
        <v>3187</v>
      </c>
      <c r="D28" s="7">
        <v>2645</v>
      </c>
      <c r="E28" s="7">
        <v>2500</v>
      </c>
      <c r="F28" s="7">
        <v>2813.07</v>
      </c>
      <c r="G28" s="7">
        <v>8974</v>
      </c>
      <c r="H28" s="7">
        <v>6415</v>
      </c>
      <c r="I28" s="7">
        <v>5099</v>
      </c>
      <c r="J28" s="7">
        <v>0</v>
      </c>
      <c r="K28" s="7">
        <v>0</v>
      </c>
      <c r="L28" s="7">
        <v>0</v>
      </c>
      <c r="M28" s="7">
        <v>0</v>
      </c>
      <c r="N28" s="18">
        <f t="shared" si="12"/>
        <v>0</v>
      </c>
      <c r="O28" s="26" t="s">
        <v>185</v>
      </c>
    </row>
    <row r="29" spans="1:15" ht="13">
      <c r="A29" s="2"/>
      <c r="B29" s="6" t="s">
        <v>26</v>
      </c>
      <c r="C29" s="7">
        <f t="shared" ref="C29:E29" si="13">SUM(C26:C28)</f>
        <v>9187</v>
      </c>
      <c r="D29" s="7">
        <f t="shared" si="13"/>
        <v>7933</v>
      </c>
      <c r="E29" s="7">
        <f t="shared" si="13"/>
        <v>7501</v>
      </c>
      <c r="F29" s="7">
        <f t="shared" ref="F29:J29" si="14">SUM(F26:F28)</f>
        <v>4239.67</v>
      </c>
      <c r="G29" s="7">
        <f t="shared" si="14"/>
        <v>9824</v>
      </c>
      <c r="H29" s="7">
        <f t="shared" ref="H29:I29" si="15">SUM(H26:H28)</f>
        <v>7344</v>
      </c>
      <c r="I29" s="7">
        <f t="shared" si="15"/>
        <v>6126</v>
      </c>
      <c r="J29" s="7">
        <f t="shared" si="14"/>
        <v>524</v>
      </c>
      <c r="K29" s="7">
        <f t="shared" ref="K29:L29" si="16">SUM(K26:K28)</f>
        <v>152</v>
      </c>
      <c r="L29" s="7">
        <f t="shared" si="16"/>
        <v>700</v>
      </c>
      <c r="M29" s="7">
        <f t="shared" ref="M29" si="17">SUM(M26:M28)</f>
        <v>400</v>
      </c>
      <c r="N29" s="18">
        <f t="shared" si="12"/>
        <v>-300</v>
      </c>
    </row>
    <row r="30" spans="1:15" ht="13">
      <c r="A30" s="2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8"/>
    </row>
    <row r="31" spans="1:15" ht="13">
      <c r="A31" s="2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8"/>
    </row>
    <row r="32" spans="1:15">
      <c r="A32" s="2"/>
      <c r="B32" s="20" t="s">
        <v>185</v>
      </c>
      <c r="C32" s="18"/>
      <c r="D32" s="18"/>
      <c r="E32" s="18"/>
      <c r="F32" s="74"/>
      <c r="G32" s="74"/>
      <c r="H32" s="74"/>
      <c r="I32" s="74"/>
      <c r="J32" s="74"/>
      <c r="K32" s="74"/>
      <c r="L32" s="74"/>
      <c r="M32" s="74"/>
      <c r="N32" s="74"/>
    </row>
    <row r="33" spans="1:15">
      <c r="A33" s="2"/>
      <c r="B33" s="69"/>
      <c r="C33" s="18"/>
      <c r="D33" s="18"/>
      <c r="E33" s="18"/>
      <c r="F33" s="74"/>
      <c r="G33" s="74"/>
      <c r="H33" s="74"/>
      <c r="I33" s="74"/>
      <c r="J33" s="74"/>
      <c r="K33" s="74"/>
      <c r="L33" s="74"/>
      <c r="M33" s="74"/>
      <c r="N33" s="74"/>
    </row>
    <row r="34" spans="1:15">
      <c r="A34" s="2"/>
      <c r="B34" s="69"/>
      <c r="C34" s="18"/>
      <c r="D34" s="18"/>
      <c r="E34" s="18"/>
      <c r="F34" s="74"/>
      <c r="G34" s="74"/>
      <c r="H34" s="74"/>
      <c r="I34" s="74"/>
      <c r="J34" s="74"/>
      <c r="K34" s="74"/>
      <c r="L34" s="74"/>
      <c r="M34" s="74"/>
      <c r="N34" s="74"/>
    </row>
    <row r="35" spans="1:15">
      <c r="A35" s="2"/>
      <c r="B35" s="69"/>
      <c r="C35" s="18"/>
      <c r="D35" s="18"/>
      <c r="E35" s="18"/>
      <c r="F35" s="74"/>
      <c r="G35" s="74"/>
      <c r="H35" s="74"/>
      <c r="I35" s="74"/>
      <c r="J35" s="74"/>
      <c r="K35" s="74"/>
      <c r="L35" s="74"/>
      <c r="M35" s="74"/>
      <c r="N35" s="74"/>
    </row>
    <row r="36" spans="1:15">
      <c r="A36" s="2"/>
      <c r="F36" s="30"/>
      <c r="G36" s="30"/>
      <c r="H36" s="30"/>
      <c r="I36" s="30"/>
      <c r="J36" s="30"/>
      <c r="K36" s="30"/>
      <c r="L36" s="30"/>
      <c r="M36" s="30"/>
      <c r="N36" s="30"/>
    </row>
    <row r="37" spans="1:15">
      <c r="A37" s="2"/>
      <c r="B37" t="s">
        <v>185</v>
      </c>
      <c r="C37" s="1" t="s">
        <v>20</v>
      </c>
      <c r="D37" s="1" t="s">
        <v>20</v>
      </c>
      <c r="E37" s="1" t="s">
        <v>21</v>
      </c>
      <c r="F37" s="1" t="s">
        <v>22</v>
      </c>
      <c r="G37" s="25" t="s">
        <v>20</v>
      </c>
      <c r="H37" s="25" t="s">
        <v>20</v>
      </c>
      <c r="I37" s="25" t="s">
        <v>20</v>
      </c>
      <c r="J37" s="25" t="s">
        <v>20</v>
      </c>
      <c r="K37" s="25" t="s">
        <v>22</v>
      </c>
      <c r="L37" s="25" t="s">
        <v>258</v>
      </c>
      <c r="M37" s="25" t="s">
        <v>258</v>
      </c>
      <c r="N37" s="1" t="s">
        <v>23</v>
      </c>
    </row>
    <row r="38" spans="1:15" ht="13">
      <c r="A38" s="2"/>
      <c r="B38" s="5" t="s">
        <v>165</v>
      </c>
      <c r="C38" s="1">
        <v>2005</v>
      </c>
      <c r="D38" s="1">
        <v>2006</v>
      </c>
      <c r="E38" s="1">
        <v>2007</v>
      </c>
      <c r="F38" s="1" t="s">
        <v>177</v>
      </c>
      <c r="G38" s="1">
        <v>2010</v>
      </c>
      <c r="H38" s="23">
        <v>2011</v>
      </c>
      <c r="I38" s="23">
        <v>2012</v>
      </c>
      <c r="J38" s="23">
        <v>2013</v>
      </c>
      <c r="K38" s="25" t="s">
        <v>177</v>
      </c>
      <c r="L38" s="23">
        <v>2014</v>
      </c>
      <c r="M38" s="23">
        <v>2015</v>
      </c>
      <c r="N38" t="s">
        <v>154</v>
      </c>
    </row>
    <row r="39" spans="1:15">
      <c r="A39" s="2">
        <v>341</v>
      </c>
      <c r="B39" t="s">
        <v>32</v>
      </c>
      <c r="C39" s="7">
        <v>5854</v>
      </c>
      <c r="D39" s="7">
        <v>8019</v>
      </c>
      <c r="E39" s="7">
        <v>8179.7</v>
      </c>
      <c r="F39" s="18">
        <v>897.7</v>
      </c>
      <c r="G39" s="18">
        <v>726</v>
      </c>
      <c r="H39" s="18">
        <v>569</v>
      </c>
      <c r="I39" s="18">
        <v>746</v>
      </c>
      <c r="J39" s="18">
        <v>713</v>
      </c>
      <c r="K39" s="18">
        <v>395</v>
      </c>
      <c r="L39" s="7">
        <v>650</v>
      </c>
      <c r="M39" s="7">
        <v>500</v>
      </c>
      <c r="N39" s="18">
        <f t="shared" ref="N39:N42" si="18">SUM(M39-L39)</f>
        <v>-150</v>
      </c>
    </row>
    <row r="40" spans="1:15">
      <c r="A40" s="2">
        <v>341.2</v>
      </c>
      <c r="B40" t="s">
        <v>126</v>
      </c>
      <c r="C40" s="7"/>
      <c r="D40" s="7"/>
      <c r="E40" s="7">
        <v>91.29</v>
      </c>
      <c r="F40" s="7">
        <v>32.61</v>
      </c>
      <c r="G40" s="7">
        <v>18</v>
      </c>
      <c r="H40" s="7">
        <v>0</v>
      </c>
      <c r="I40" s="7">
        <v>27</v>
      </c>
      <c r="J40" s="7">
        <v>13</v>
      </c>
      <c r="K40" s="7">
        <v>0</v>
      </c>
      <c r="L40" s="7">
        <v>20</v>
      </c>
      <c r="M40" s="7">
        <v>200</v>
      </c>
      <c r="N40" s="18">
        <f t="shared" si="18"/>
        <v>180</v>
      </c>
    </row>
    <row r="41" spans="1:15">
      <c r="A41" s="2">
        <v>341.3</v>
      </c>
      <c r="B41" t="s">
        <v>125</v>
      </c>
      <c r="C41" s="7"/>
      <c r="D41" s="7"/>
      <c r="E41" s="7"/>
      <c r="F41" s="7">
        <v>423.65</v>
      </c>
      <c r="G41" s="7">
        <v>2384</v>
      </c>
      <c r="H41" s="7">
        <v>1987.39</v>
      </c>
      <c r="I41" s="7">
        <v>275</v>
      </c>
      <c r="J41" s="7">
        <v>437</v>
      </c>
      <c r="K41" s="7">
        <v>0.24</v>
      </c>
      <c r="L41" s="7">
        <v>500</v>
      </c>
      <c r="M41" s="7">
        <v>400</v>
      </c>
      <c r="N41" s="18">
        <f t="shared" si="18"/>
        <v>-100</v>
      </c>
    </row>
    <row r="42" spans="1:15" ht="13">
      <c r="B42" s="6" t="s">
        <v>26</v>
      </c>
      <c r="C42" s="7">
        <f t="shared" ref="C42:E42" si="19">SUM(C39:C41)</f>
        <v>5854</v>
      </c>
      <c r="D42" s="7">
        <f t="shared" si="19"/>
        <v>8019</v>
      </c>
      <c r="E42" s="7">
        <f t="shared" si="19"/>
        <v>8270.99</v>
      </c>
      <c r="F42" s="7">
        <f t="shared" ref="F42:J42" si="20">SUM(F39:F41)</f>
        <v>1353.96</v>
      </c>
      <c r="G42" s="7">
        <f t="shared" si="20"/>
        <v>3128</v>
      </c>
      <c r="H42" s="7">
        <f t="shared" ref="H42:I42" si="21">SUM(H39:H41)</f>
        <v>2556.3900000000003</v>
      </c>
      <c r="I42" s="7">
        <f t="shared" si="21"/>
        <v>1048</v>
      </c>
      <c r="J42" s="7">
        <f t="shared" si="20"/>
        <v>1163</v>
      </c>
      <c r="K42" s="7">
        <f t="shared" ref="K42:L42" si="22">SUM(K39:K41)</f>
        <v>395.24</v>
      </c>
      <c r="L42" s="7">
        <f t="shared" si="22"/>
        <v>1170</v>
      </c>
      <c r="M42" s="7">
        <f t="shared" ref="M42" si="23">SUM(M39:M41)</f>
        <v>1100</v>
      </c>
      <c r="N42" s="18">
        <f t="shared" si="18"/>
        <v>-70</v>
      </c>
    </row>
    <row r="44" spans="1:15">
      <c r="B44" t="s">
        <v>185</v>
      </c>
      <c r="C44" s="1" t="s">
        <v>20</v>
      </c>
      <c r="D44" s="1" t="s">
        <v>20</v>
      </c>
      <c r="E44" s="1" t="s">
        <v>21</v>
      </c>
      <c r="F44" s="1" t="s">
        <v>22</v>
      </c>
      <c r="G44" s="25" t="s">
        <v>20</v>
      </c>
      <c r="H44" s="25" t="s">
        <v>20</v>
      </c>
      <c r="I44" s="25" t="s">
        <v>20</v>
      </c>
      <c r="J44" s="25" t="s">
        <v>20</v>
      </c>
      <c r="K44" s="25" t="s">
        <v>22</v>
      </c>
      <c r="L44" s="25" t="s">
        <v>258</v>
      </c>
      <c r="M44" s="25" t="s">
        <v>258</v>
      </c>
      <c r="N44" s="1" t="s">
        <v>23</v>
      </c>
    </row>
    <row r="45" spans="1:15" ht="13">
      <c r="B45" s="5" t="s">
        <v>5</v>
      </c>
      <c r="C45" s="1">
        <v>2005</v>
      </c>
      <c r="D45" s="1">
        <v>2006</v>
      </c>
      <c r="E45" s="1">
        <v>2007</v>
      </c>
      <c r="F45" s="1" t="s">
        <v>177</v>
      </c>
      <c r="G45" s="1">
        <v>2010</v>
      </c>
      <c r="H45" s="23">
        <v>2011</v>
      </c>
      <c r="I45" s="23">
        <v>2012</v>
      </c>
      <c r="J45" s="23">
        <v>2013</v>
      </c>
      <c r="K45" s="25" t="s">
        <v>177</v>
      </c>
      <c r="L45" s="23">
        <v>2014</v>
      </c>
      <c r="M45" s="23">
        <v>2015</v>
      </c>
      <c r="N45" t="s">
        <v>154</v>
      </c>
    </row>
    <row r="46" spans="1:15">
      <c r="A46" s="2">
        <v>342.2</v>
      </c>
      <c r="B46" t="s">
        <v>290</v>
      </c>
      <c r="C46" s="21">
        <v>7500</v>
      </c>
      <c r="D46" s="21">
        <v>7500</v>
      </c>
      <c r="E46" s="21">
        <v>7500</v>
      </c>
      <c r="F46" s="21">
        <v>8000</v>
      </c>
      <c r="G46" s="21">
        <v>8000</v>
      </c>
      <c r="H46" s="21">
        <v>8500</v>
      </c>
      <c r="I46" s="21">
        <v>6375</v>
      </c>
      <c r="J46" s="21">
        <v>0</v>
      </c>
      <c r="K46" s="21">
        <v>0</v>
      </c>
      <c r="L46" s="21">
        <v>0</v>
      </c>
      <c r="M46" s="88">
        <v>0</v>
      </c>
      <c r="N46" s="18">
        <f t="shared" ref="N46:N48" si="24">SUM(M46-L46)</f>
        <v>0</v>
      </c>
      <c r="O46" s="26" t="s">
        <v>185</v>
      </c>
    </row>
    <row r="47" spans="1:15">
      <c r="A47" s="2">
        <v>342.53</v>
      </c>
      <c r="B47" t="s">
        <v>166</v>
      </c>
      <c r="C47" s="18">
        <v>39069</v>
      </c>
      <c r="D47" s="18">
        <v>10592</v>
      </c>
      <c r="E47" s="18">
        <v>9910</v>
      </c>
      <c r="F47" s="18">
        <v>10183.25</v>
      </c>
      <c r="G47" s="18">
        <v>10183</v>
      </c>
      <c r="H47" s="18">
        <v>11109</v>
      </c>
      <c r="I47" s="18">
        <v>11109</v>
      </c>
      <c r="J47" s="18">
        <v>10322</v>
      </c>
      <c r="K47" s="18">
        <v>9581</v>
      </c>
      <c r="L47" s="18">
        <v>12775</v>
      </c>
      <c r="M47" s="18">
        <v>12775</v>
      </c>
      <c r="N47" s="18">
        <f t="shared" si="24"/>
        <v>0</v>
      </c>
    </row>
    <row r="48" spans="1:15" ht="13">
      <c r="B48" s="6" t="s">
        <v>26</v>
      </c>
      <c r="C48" s="18">
        <f t="shared" ref="C48:E48" si="25">SUM(C46:C47)</f>
        <v>46569</v>
      </c>
      <c r="D48" s="18">
        <f t="shared" si="25"/>
        <v>18092</v>
      </c>
      <c r="E48" s="18">
        <f t="shared" si="25"/>
        <v>17410</v>
      </c>
      <c r="F48" s="18">
        <f t="shared" ref="F48:J48" si="26">SUM(F46:F47)</f>
        <v>18183.25</v>
      </c>
      <c r="G48" s="18">
        <f t="shared" si="26"/>
        <v>18183</v>
      </c>
      <c r="H48" s="18">
        <f t="shared" ref="H48:I48" si="27">SUM(H46:H47)</f>
        <v>19609</v>
      </c>
      <c r="I48" s="18">
        <f t="shared" si="27"/>
        <v>17484</v>
      </c>
      <c r="J48" s="18">
        <f t="shared" si="26"/>
        <v>10322</v>
      </c>
      <c r="K48" s="18">
        <f t="shared" ref="K48:L48" si="28">SUM(K46:K47)</f>
        <v>9581</v>
      </c>
      <c r="L48" s="18">
        <f t="shared" si="28"/>
        <v>12775</v>
      </c>
      <c r="M48" s="18">
        <v>12775</v>
      </c>
      <c r="N48" s="18">
        <f t="shared" si="24"/>
        <v>0</v>
      </c>
    </row>
    <row r="50" spans="1:15">
      <c r="B50" t="s">
        <v>185</v>
      </c>
      <c r="C50" s="1" t="s">
        <v>20</v>
      </c>
      <c r="D50" s="1" t="s">
        <v>20</v>
      </c>
      <c r="E50" s="1" t="s">
        <v>21</v>
      </c>
      <c r="F50" s="1" t="s">
        <v>22</v>
      </c>
      <c r="G50" s="25" t="s">
        <v>20</v>
      </c>
      <c r="H50" s="25" t="s">
        <v>20</v>
      </c>
      <c r="I50" s="25" t="s">
        <v>20</v>
      </c>
      <c r="J50" s="25" t="s">
        <v>20</v>
      </c>
      <c r="K50" s="25" t="s">
        <v>22</v>
      </c>
      <c r="L50" s="25" t="s">
        <v>258</v>
      </c>
      <c r="M50" s="25" t="s">
        <v>258</v>
      </c>
      <c r="N50" s="1" t="s">
        <v>23</v>
      </c>
    </row>
    <row r="51" spans="1:15" ht="13">
      <c r="B51" s="5" t="s">
        <v>33</v>
      </c>
      <c r="C51" s="1">
        <v>2005</v>
      </c>
      <c r="D51" s="1">
        <v>2006</v>
      </c>
      <c r="E51" s="1">
        <v>2007</v>
      </c>
      <c r="F51" s="1" t="s">
        <v>177</v>
      </c>
      <c r="G51" s="1">
        <v>2010</v>
      </c>
      <c r="H51" s="23">
        <v>2011</v>
      </c>
      <c r="I51" s="23">
        <v>2012</v>
      </c>
      <c r="J51" s="23">
        <v>2013</v>
      </c>
      <c r="K51" s="25" t="s">
        <v>177</v>
      </c>
      <c r="L51" s="23">
        <v>2014</v>
      </c>
      <c r="M51" s="23">
        <v>2015</v>
      </c>
      <c r="N51" t="s">
        <v>154</v>
      </c>
    </row>
    <row r="52" spans="1:15">
      <c r="A52" s="2">
        <v>351.03</v>
      </c>
      <c r="B52" t="s">
        <v>33</v>
      </c>
      <c r="C52" s="8"/>
      <c r="D52" s="8"/>
      <c r="E52" s="8"/>
      <c r="F52" s="8"/>
      <c r="G52" s="8">
        <v>60294</v>
      </c>
      <c r="H52" s="8">
        <v>630281</v>
      </c>
      <c r="I52" s="8">
        <v>28876</v>
      </c>
      <c r="J52" s="8">
        <v>0</v>
      </c>
      <c r="K52" s="8">
        <v>0</v>
      </c>
      <c r="L52" s="8">
        <v>0</v>
      </c>
      <c r="M52" s="8">
        <v>0</v>
      </c>
      <c r="N52" s="18">
        <f t="shared" ref="N52:N53" si="29">SUM(M52-L52)</f>
        <v>0</v>
      </c>
      <c r="O52" s="26" t="s">
        <v>185</v>
      </c>
    </row>
    <row r="53" spans="1:15" ht="13">
      <c r="B53" s="6" t="s">
        <v>26</v>
      </c>
      <c r="C53" s="8">
        <f t="shared" ref="C53:E53" si="30">SUM(C52)</f>
        <v>0</v>
      </c>
      <c r="D53" s="8">
        <f t="shared" si="30"/>
        <v>0</v>
      </c>
      <c r="E53" s="8">
        <f t="shared" si="30"/>
        <v>0</v>
      </c>
      <c r="F53" s="8">
        <f t="shared" ref="F53:J53" si="31">SUM(F52)</f>
        <v>0</v>
      </c>
      <c r="G53" s="8">
        <f t="shared" si="31"/>
        <v>60294</v>
      </c>
      <c r="H53" s="8">
        <v>630281</v>
      </c>
      <c r="I53" s="8">
        <f t="shared" ref="I53" si="32">SUM(I52)</f>
        <v>28876</v>
      </c>
      <c r="J53" s="8">
        <f t="shared" si="31"/>
        <v>0</v>
      </c>
      <c r="K53" s="8">
        <f t="shared" ref="K53:L53" si="33">SUM(K52)</f>
        <v>0</v>
      </c>
      <c r="L53" s="8">
        <f t="shared" si="33"/>
        <v>0</v>
      </c>
      <c r="M53" s="8">
        <f t="shared" ref="M53" si="34">SUM(M52)</f>
        <v>0</v>
      </c>
      <c r="N53" s="18">
        <f t="shared" si="29"/>
        <v>0</v>
      </c>
    </row>
    <row r="54" spans="1:15">
      <c r="C54" s="1"/>
      <c r="D54" s="1"/>
      <c r="E54" s="1"/>
      <c r="F54" s="1"/>
      <c r="G54" s="1"/>
      <c r="H54" s="1"/>
      <c r="I54" s="1"/>
      <c r="J54" s="1"/>
      <c r="K54" s="1"/>
      <c r="L54" s="1"/>
      <c r="M54" s="87"/>
    </row>
    <row r="55" spans="1:15">
      <c r="B55" t="s">
        <v>185</v>
      </c>
      <c r="C55" s="1" t="s">
        <v>20</v>
      </c>
      <c r="D55" s="1" t="s">
        <v>20</v>
      </c>
      <c r="E55" s="1" t="s">
        <v>21</v>
      </c>
      <c r="F55" s="1" t="s">
        <v>22</v>
      </c>
      <c r="G55" s="25" t="s">
        <v>20</v>
      </c>
      <c r="H55" s="25" t="s">
        <v>20</v>
      </c>
      <c r="I55" s="25" t="s">
        <v>20</v>
      </c>
      <c r="J55" s="25" t="s">
        <v>20</v>
      </c>
      <c r="K55" s="25" t="s">
        <v>22</v>
      </c>
      <c r="L55" s="25" t="s">
        <v>258</v>
      </c>
      <c r="M55" s="25" t="s">
        <v>258</v>
      </c>
      <c r="N55" s="1" t="s">
        <v>23</v>
      </c>
    </row>
    <row r="56" spans="1:15" ht="13">
      <c r="B56" s="5" t="s">
        <v>34</v>
      </c>
      <c r="C56" s="1">
        <v>2005</v>
      </c>
      <c r="D56" s="1">
        <v>2006</v>
      </c>
      <c r="E56" s="1">
        <v>2007</v>
      </c>
      <c r="F56" s="1" t="s">
        <v>177</v>
      </c>
      <c r="G56" s="1">
        <v>2010</v>
      </c>
      <c r="H56" s="23">
        <v>2011</v>
      </c>
      <c r="I56" s="23">
        <v>2012</v>
      </c>
      <c r="J56" s="23">
        <v>2013</v>
      </c>
      <c r="K56" s="25" t="s">
        <v>177</v>
      </c>
      <c r="L56" s="23">
        <v>2014</v>
      </c>
      <c r="M56" s="23">
        <v>2015</v>
      </c>
      <c r="N56" t="s">
        <v>154</v>
      </c>
    </row>
    <row r="57" spans="1:15">
      <c r="A57" s="2">
        <v>354.01</v>
      </c>
      <c r="B57" t="s">
        <v>34</v>
      </c>
      <c r="C57" s="8">
        <v>38319</v>
      </c>
      <c r="D57" s="8">
        <v>40718</v>
      </c>
      <c r="E57" s="8">
        <v>39078.910000000003</v>
      </c>
      <c r="F57" s="8">
        <v>4542.76</v>
      </c>
      <c r="G57" s="8">
        <v>15055</v>
      </c>
      <c r="H57" s="8">
        <v>112804</v>
      </c>
      <c r="I57" s="8">
        <v>8144</v>
      </c>
      <c r="J57" s="8">
        <v>0</v>
      </c>
      <c r="K57" s="8">
        <v>0</v>
      </c>
      <c r="L57" s="8">
        <v>0</v>
      </c>
      <c r="M57" s="8">
        <v>0</v>
      </c>
      <c r="N57" s="18">
        <f t="shared" ref="N57:N58" si="35">SUM(M57-L57)</f>
        <v>0</v>
      </c>
      <c r="O57" s="26" t="s">
        <v>185</v>
      </c>
    </row>
    <row r="58" spans="1:15" ht="13">
      <c r="B58" s="6" t="s">
        <v>26</v>
      </c>
      <c r="C58" s="8">
        <f t="shared" ref="C58:E58" si="36">SUM(C57)</f>
        <v>38319</v>
      </c>
      <c r="D58" s="8">
        <f t="shared" si="36"/>
        <v>40718</v>
      </c>
      <c r="E58" s="8">
        <f t="shared" si="36"/>
        <v>39078.910000000003</v>
      </c>
      <c r="F58" s="8">
        <f t="shared" ref="F58:J58" si="37">SUM(F57)</f>
        <v>4542.76</v>
      </c>
      <c r="G58" s="8">
        <f t="shared" si="37"/>
        <v>15055</v>
      </c>
      <c r="H58" s="8">
        <f t="shared" ref="H58:I58" si="38">SUM(H57)</f>
        <v>112804</v>
      </c>
      <c r="I58" s="8">
        <f t="shared" si="38"/>
        <v>8144</v>
      </c>
      <c r="J58" s="8">
        <f t="shared" si="37"/>
        <v>0</v>
      </c>
      <c r="K58" s="8">
        <f t="shared" ref="K58:L58" si="39">SUM(K57)</f>
        <v>0</v>
      </c>
      <c r="L58" s="8">
        <f t="shared" si="39"/>
        <v>0</v>
      </c>
      <c r="M58" s="8">
        <f t="shared" ref="M58" si="40">SUM(M57)</f>
        <v>0</v>
      </c>
      <c r="N58" s="18">
        <f t="shared" si="35"/>
        <v>0</v>
      </c>
    </row>
    <row r="59" spans="1:15" ht="13">
      <c r="B59" s="6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5" ht="13">
      <c r="B60" s="6" t="s">
        <v>185</v>
      </c>
      <c r="C60" s="1" t="s">
        <v>20</v>
      </c>
      <c r="D60" s="1" t="s">
        <v>20</v>
      </c>
      <c r="E60" s="1" t="s">
        <v>21</v>
      </c>
      <c r="F60" s="1" t="s">
        <v>22</v>
      </c>
      <c r="G60" s="25" t="s">
        <v>20</v>
      </c>
      <c r="H60" s="25" t="s">
        <v>20</v>
      </c>
      <c r="I60" s="25" t="s">
        <v>20</v>
      </c>
      <c r="J60" s="25" t="s">
        <v>20</v>
      </c>
      <c r="K60" s="25" t="s">
        <v>22</v>
      </c>
      <c r="L60" s="25" t="s">
        <v>258</v>
      </c>
      <c r="M60" s="25" t="s">
        <v>258</v>
      </c>
      <c r="N60" s="25" t="s">
        <v>23</v>
      </c>
    </row>
    <row r="61" spans="1:15" ht="13">
      <c r="B61" s="9" t="s">
        <v>42</v>
      </c>
      <c r="C61" s="1">
        <v>2005</v>
      </c>
      <c r="D61" s="1">
        <v>2006</v>
      </c>
      <c r="E61" s="1">
        <v>2007</v>
      </c>
      <c r="F61" s="1" t="s">
        <v>177</v>
      </c>
      <c r="G61" s="1">
        <v>2010</v>
      </c>
      <c r="H61" s="23">
        <v>2011</v>
      </c>
      <c r="I61" s="23">
        <v>2012</v>
      </c>
      <c r="J61" s="23">
        <v>2013</v>
      </c>
      <c r="K61" s="25" t="s">
        <v>177</v>
      </c>
      <c r="L61" s="23">
        <v>2014</v>
      </c>
      <c r="M61" s="23">
        <v>2015</v>
      </c>
      <c r="N61" t="s">
        <v>154</v>
      </c>
    </row>
    <row r="62" spans="1:15">
      <c r="A62" s="2">
        <v>355.01</v>
      </c>
      <c r="B62" s="10" t="s">
        <v>43</v>
      </c>
      <c r="C62" s="8"/>
      <c r="D62" s="8">
        <v>921</v>
      </c>
      <c r="E62" s="8">
        <v>828.72</v>
      </c>
      <c r="F62" s="8">
        <v>831.86</v>
      </c>
      <c r="G62" s="8">
        <v>823</v>
      </c>
      <c r="H62" s="8">
        <v>841</v>
      </c>
      <c r="I62" s="8">
        <v>813</v>
      </c>
      <c r="J62" s="8">
        <v>841</v>
      </c>
      <c r="K62" s="8">
        <v>0</v>
      </c>
      <c r="L62" s="8">
        <v>815</v>
      </c>
      <c r="M62" s="8">
        <v>815</v>
      </c>
      <c r="N62" s="18">
        <f t="shared" ref="N62:N67" si="41">SUM(M62-L62)</f>
        <v>0</v>
      </c>
    </row>
    <row r="63" spans="1:15">
      <c r="A63" s="2">
        <v>355.04</v>
      </c>
      <c r="B63" s="10" t="s">
        <v>44</v>
      </c>
      <c r="C63" s="8">
        <v>300</v>
      </c>
      <c r="D63" s="8">
        <v>300</v>
      </c>
      <c r="E63" s="8">
        <v>300</v>
      </c>
      <c r="F63" s="8">
        <v>300</v>
      </c>
      <c r="G63" s="8">
        <v>300</v>
      </c>
      <c r="H63" s="8">
        <v>300</v>
      </c>
      <c r="I63" s="8">
        <v>300</v>
      </c>
      <c r="J63" s="8">
        <v>300</v>
      </c>
      <c r="K63" s="8">
        <v>300</v>
      </c>
      <c r="L63" s="8">
        <v>300</v>
      </c>
      <c r="M63" s="8">
        <v>300</v>
      </c>
      <c r="N63" s="18">
        <v>0</v>
      </c>
    </row>
    <row r="64" spans="1:15">
      <c r="A64" s="2">
        <v>355.05</v>
      </c>
      <c r="B64" s="10" t="s">
        <v>46</v>
      </c>
      <c r="C64" s="8"/>
      <c r="D64" s="8"/>
      <c r="E64" s="8">
        <v>16204.56</v>
      </c>
      <c r="F64" s="8">
        <v>17916.16</v>
      </c>
      <c r="G64" s="8">
        <v>22644</v>
      </c>
      <c r="H64" s="8">
        <v>21642</v>
      </c>
      <c r="I64" s="8">
        <v>21457</v>
      </c>
      <c r="J64" s="8">
        <v>17649</v>
      </c>
      <c r="K64" s="8">
        <v>17150</v>
      </c>
      <c r="L64" s="8">
        <v>18400</v>
      </c>
      <c r="M64" s="8">
        <v>17150</v>
      </c>
      <c r="N64" s="18">
        <f t="shared" si="41"/>
        <v>-1250</v>
      </c>
    </row>
    <row r="65" spans="1:15">
      <c r="A65" s="2">
        <v>355.07</v>
      </c>
      <c r="B65" s="10" t="s">
        <v>127</v>
      </c>
      <c r="C65" s="8"/>
      <c r="D65" s="8"/>
      <c r="E65" s="8">
        <v>22874.45</v>
      </c>
      <c r="F65" s="8">
        <v>21693.77</v>
      </c>
      <c r="G65" s="8">
        <v>24418</v>
      </c>
      <c r="H65" s="8">
        <v>38752</v>
      </c>
      <c r="I65" s="8">
        <v>22092</v>
      </c>
      <c r="J65" s="8">
        <v>25041</v>
      </c>
      <c r="K65" s="8">
        <v>23648</v>
      </c>
      <c r="L65" s="8">
        <v>24000</v>
      </c>
      <c r="M65" s="8">
        <v>24000</v>
      </c>
      <c r="N65" s="18">
        <f t="shared" si="41"/>
        <v>0</v>
      </c>
    </row>
    <row r="66" spans="1:15">
      <c r="A66" s="2">
        <v>355.09</v>
      </c>
      <c r="B66" s="10" t="s">
        <v>45</v>
      </c>
      <c r="C66" s="8"/>
      <c r="D66" s="8">
        <v>332</v>
      </c>
      <c r="E66" s="8">
        <v>16059</v>
      </c>
      <c r="F66" s="8"/>
      <c r="G66" s="8">
        <v>5548</v>
      </c>
      <c r="H66" s="8">
        <v>5583</v>
      </c>
      <c r="I66" s="8">
        <v>0</v>
      </c>
      <c r="J66" s="8">
        <v>8195</v>
      </c>
      <c r="K66" s="8">
        <v>3125</v>
      </c>
      <c r="L66" s="8">
        <v>4200</v>
      </c>
      <c r="M66" s="8">
        <v>3300</v>
      </c>
      <c r="N66" s="18">
        <f t="shared" si="41"/>
        <v>-900</v>
      </c>
      <c r="O66" s="26" t="s">
        <v>185</v>
      </c>
    </row>
    <row r="67" spans="1:15" ht="13">
      <c r="B67" s="6" t="s">
        <v>26</v>
      </c>
      <c r="C67" s="8">
        <f t="shared" ref="C67:E67" si="42">SUM(C62:C66)</f>
        <v>300</v>
      </c>
      <c r="D67" s="8">
        <f t="shared" si="42"/>
        <v>1553</v>
      </c>
      <c r="E67" s="8">
        <f t="shared" si="42"/>
        <v>56266.729999999996</v>
      </c>
      <c r="F67" s="8">
        <f t="shared" ref="F67:J67" si="43">SUM(F62:F66)</f>
        <v>40741.79</v>
      </c>
      <c r="G67" s="8">
        <f t="shared" si="43"/>
        <v>53733</v>
      </c>
      <c r="H67" s="8">
        <f t="shared" ref="H67:I67" si="44">SUM(H62:H66)</f>
        <v>67118</v>
      </c>
      <c r="I67" s="8">
        <f t="shared" si="44"/>
        <v>44662</v>
      </c>
      <c r="J67" s="8">
        <f t="shared" si="43"/>
        <v>52026</v>
      </c>
      <c r="K67" s="8">
        <f t="shared" ref="K67" si="45">SUM(K62:K66)</f>
        <v>44223</v>
      </c>
      <c r="L67" s="7">
        <v>46915</v>
      </c>
      <c r="M67" s="7">
        <v>45565</v>
      </c>
      <c r="N67" s="18">
        <f t="shared" si="41"/>
        <v>-1350</v>
      </c>
    </row>
    <row r="68" spans="1:15" ht="13">
      <c r="B68" s="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5">
      <c r="B69" t="s">
        <v>185</v>
      </c>
      <c r="C69" s="1" t="s">
        <v>20</v>
      </c>
      <c r="D69" s="1" t="s">
        <v>20</v>
      </c>
      <c r="E69" s="1" t="s">
        <v>21</v>
      </c>
      <c r="F69" s="1" t="s">
        <v>22</v>
      </c>
      <c r="G69" s="25" t="s">
        <v>20</v>
      </c>
      <c r="H69" s="25" t="s">
        <v>20</v>
      </c>
      <c r="I69" s="25" t="s">
        <v>20</v>
      </c>
      <c r="J69" s="25" t="s">
        <v>20</v>
      </c>
      <c r="K69" s="25" t="s">
        <v>22</v>
      </c>
      <c r="L69" s="25" t="s">
        <v>258</v>
      </c>
      <c r="M69" s="25" t="s">
        <v>258</v>
      </c>
      <c r="N69" s="1" t="s">
        <v>23</v>
      </c>
    </row>
    <row r="70" spans="1:15" ht="13">
      <c r="B70" s="5" t="s">
        <v>110</v>
      </c>
      <c r="C70" s="1">
        <v>2005</v>
      </c>
      <c r="D70" s="1">
        <v>2006</v>
      </c>
      <c r="E70" s="1">
        <v>2007</v>
      </c>
      <c r="F70" s="1" t="s">
        <v>177</v>
      </c>
      <c r="G70" s="1">
        <v>2010</v>
      </c>
      <c r="H70" s="23">
        <v>2011</v>
      </c>
      <c r="I70" s="23">
        <v>2012</v>
      </c>
      <c r="J70" s="23">
        <v>2013</v>
      </c>
      <c r="K70" s="25" t="s">
        <v>177</v>
      </c>
      <c r="L70" s="23">
        <v>2014</v>
      </c>
      <c r="M70" s="23">
        <v>2015</v>
      </c>
      <c r="N70" t="s">
        <v>154</v>
      </c>
    </row>
    <row r="71" spans="1:15">
      <c r="A71" s="2">
        <v>356.02</v>
      </c>
      <c r="B71" t="s">
        <v>128</v>
      </c>
      <c r="C71" s="8"/>
      <c r="D71" s="8">
        <v>643</v>
      </c>
      <c r="E71" s="8">
        <v>3216</v>
      </c>
      <c r="F71" s="8">
        <v>1929.3</v>
      </c>
      <c r="G71" s="8">
        <v>1929</v>
      </c>
      <c r="H71" s="8">
        <v>1929</v>
      </c>
      <c r="I71" s="8">
        <v>1930</v>
      </c>
      <c r="J71" s="8">
        <v>1930</v>
      </c>
      <c r="K71" s="8">
        <v>1929</v>
      </c>
      <c r="L71" s="8">
        <v>1930</v>
      </c>
      <c r="M71" s="8">
        <v>1930</v>
      </c>
      <c r="N71" s="18">
        <f t="shared" ref="N71:N72" si="46">SUM(M71-L71)</f>
        <v>0</v>
      </c>
    </row>
    <row r="72" spans="1:15" ht="13">
      <c r="B72" s="6" t="s">
        <v>26</v>
      </c>
      <c r="C72" s="8">
        <f t="shared" ref="C72:E72" si="47">SUM(C71)</f>
        <v>0</v>
      </c>
      <c r="D72" s="8">
        <f t="shared" si="47"/>
        <v>643</v>
      </c>
      <c r="E72" s="8">
        <f t="shared" si="47"/>
        <v>3216</v>
      </c>
      <c r="F72" s="8">
        <f t="shared" ref="F72:J72" si="48">SUM(F71)</f>
        <v>1929.3</v>
      </c>
      <c r="G72" s="8">
        <f t="shared" si="48"/>
        <v>1929</v>
      </c>
      <c r="H72" s="8">
        <f t="shared" ref="H72:I72" si="49">SUM(H71)</f>
        <v>1929</v>
      </c>
      <c r="I72" s="8">
        <f t="shared" si="49"/>
        <v>1930</v>
      </c>
      <c r="J72" s="8">
        <f t="shared" si="48"/>
        <v>1930</v>
      </c>
      <c r="K72" s="8">
        <f t="shared" ref="K72:L72" si="50">SUM(K71)</f>
        <v>1929</v>
      </c>
      <c r="L72" s="8">
        <f t="shared" si="50"/>
        <v>1930</v>
      </c>
      <c r="M72" s="8">
        <f t="shared" ref="M72" si="51">SUM(M71)</f>
        <v>1930</v>
      </c>
      <c r="N72" s="18">
        <f t="shared" si="46"/>
        <v>0</v>
      </c>
    </row>
    <row r="73" spans="1:15" ht="13">
      <c r="B73" s="6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2" t="s">
        <v>185</v>
      </c>
    </row>
    <row r="74" spans="1:15" ht="13">
      <c r="B74" s="6" t="s">
        <v>185</v>
      </c>
      <c r="C74" s="1" t="s">
        <v>20</v>
      </c>
      <c r="D74" s="1" t="s">
        <v>20</v>
      </c>
      <c r="E74" s="1" t="s">
        <v>21</v>
      </c>
      <c r="F74" s="1" t="s">
        <v>22</v>
      </c>
      <c r="G74" s="25" t="s">
        <v>20</v>
      </c>
      <c r="H74" s="25" t="s">
        <v>20</v>
      </c>
      <c r="I74" s="25" t="s">
        <v>20</v>
      </c>
      <c r="J74" s="25" t="s">
        <v>20</v>
      </c>
      <c r="K74" s="25" t="s">
        <v>22</v>
      </c>
      <c r="L74" s="25" t="s">
        <v>258</v>
      </c>
      <c r="M74" s="25" t="s">
        <v>258</v>
      </c>
      <c r="N74" s="25" t="s">
        <v>190</v>
      </c>
    </row>
    <row r="75" spans="1:15" ht="13">
      <c r="B75" s="9" t="s">
        <v>47</v>
      </c>
      <c r="C75" s="1">
        <v>2005</v>
      </c>
      <c r="D75" s="1">
        <v>2006</v>
      </c>
      <c r="E75" s="1">
        <v>2007</v>
      </c>
      <c r="F75" s="1" t="s">
        <v>177</v>
      </c>
      <c r="G75" s="1">
        <v>2010</v>
      </c>
      <c r="H75" s="23">
        <v>2011</v>
      </c>
      <c r="I75" s="23">
        <v>2012</v>
      </c>
      <c r="J75" s="23">
        <v>2013</v>
      </c>
      <c r="K75" s="25" t="s">
        <v>177</v>
      </c>
      <c r="L75" s="23">
        <v>2014</v>
      </c>
      <c r="M75" s="23">
        <v>2015</v>
      </c>
      <c r="N75" t="s">
        <v>154</v>
      </c>
    </row>
    <row r="76" spans="1:15">
      <c r="A76" s="2">
        <v>357.01</v>
      </c>
      <c r="B76" s="10" t="s">
        <v>48</v>
      </c>
      <c r="C76" s="8"/>
      <c r="D76" s="8"/>
      <c r="E76" s="8"/>
      <c r="F76" s="8">
        <v>0</v>
      </c>
      <c r="G76" s="8">
        <v>0</v>
      </c>
      <c r="H76" s="8">
        <v>0</v>
      </c>
      <c r="I76" s="8">
        <v>0</v>
      </c>
      <c r="J76" s="8">
        <v>7100</v>
      </c>
      <c r="K76" s="8">
        <v>0</v>
      </c>
      <c r="L76" s="8">
        <v>0</v>
      </c>
      <c r="M76" s="8">
        <v>0</v>
      </c>
      <c r="N76" s="18">
        <f t="shared" ref="N76:N78" si="52">SUM(M76-L76)</f>
        <v>0</v>
      </c>
    </row>
    <row r="77" spans="1:15">
      <c r="A77" s="2">
        <v>357.04</v>
      </c>
      <c r="B77" s="10" t="s">
        <v>49</v>
      </c>
      <c r="C77" s="8"/>
      <c r="D77" s="8"/>
      <c r="E77" s="8">
        <v>5</v>
      </c>
      <c r="F77" s="8">
        <v>15</v>
      </c>
      <c r="G77" s="8">
        <v>603</v>
      </c>
      <c r="H77" s="8">
        <v>0</v>
      </c>
      <c r="I77" s="8">
        <v>263</v>
      </c>
      <c r="J77" s="8">
        <v>169</v>
      </c>
      <c r="K77" s="8">
        <v>165</v>
      </c>
      <c r="L77" s="8">
        <v>250</v>
      </c>
      <c r="M77" s="8">
        <v>250</v>
      </c>
      <c r="N77" s="18">
        <f t="shared" si="52"/>
        <v>0</v>
      </c>
    </row>
    <row r="78" spans="1:15" ht="13">
      <c r="B78" s="6" t="s">
        <v>26</v>
      </c>
      <c r="C78" s="8">
        <f t="shared" ref="C78:E78" si="53">SUM(C76:C77)</f>
        <v>0</v>
      </c>
      <c r="D78" s="8">
        <f t="shared" si="53"/>
        <v>0</v>
      </c>
      <c r="E78" s="8">
        <f t="shared" si="53"/>
        <v>5</v>
      </c>
      <c r="F78" s="8">
        <f t="shared" ref="F78:J78" si="54">SUM(F76:F77)</f>
        <v>15</v>
      </c>
      <c r="G78" s="8">
        <f t="shared" si="54"/>
        <v>603</v>
      </c>
      <c r="H78" s="8">
        <f t="shared" ref="H78:I78" si="55">SUM(H76:H77)</f>
        <v>0</v>
      </c>
      <c r="I78" s="8">
        <f t="shared" si="55"/>
        <v>263</v>
      </c>
      <c r="J78" s="8">
        <f t="shared" si="54"/>
        <v>7269</v>
      </c>
      <c r="K78" s="8">
        <f t="shared" ref="K78" si="56">SUM(K76:K77)</f>
        <v>165</v>
      </c>
      <c r="L78" s="8">
        <f t="shared" ref="L78:M78" si="57">SUM(L77)</f>
        <v>250</v>
      </c>
      <c r="M78" s="8">
        <f t="shared" si="57"/>
        <v>250</v>
      </c>
      <c r="N78" s="18">
        <f t="shared" si="52"/>
        <v>0</v>
      </c>
    </row>
    <row r="79" spans="1:15" ht="13">
      <c r="B79" s="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5">
      <c r="B80" t="s">
        <v>185</v>
      </c>
      <c r="C80" s="1" t="s">
        <v>20</v>
      </c>
      <c r="D80" s="1" t="s">
        <v>20</v>
      </c>
      <c r="E80" s="1" t="s">
        <v>21</v>
      </c>
      <c r="F80" s="1" t="s">
        <v>22</v>
      </c>
      <c r="G80" s="25" t="s">
        <v>20</v>
      </c>
      <c r="H80" s="25" t="s">
        <v>20</v>
      </c>
      <c r="I80" s="25" t="s">
        <v>20</v>
      </c>
      <c r="J80" s="25" t="s">
        <v>20</v>
      </c>
      <c r="K80" s="25" t="s">
        <v>22</v>
      </c>
      <c r="L80" s="25" t="s">
        <v>258</v>
      </c>
      <c r="M80" s="25" t="s">
        <v>258</v>
      </c>
      <c r="N80" s="1" t="s">
        <v>23</v>
      </c>
    </row>
    <row r="81" spans="1:15" ht="13">
      <c r="B81" s="5" t="s">
        <v>35</v>
      </c>
      <c r="C81" s="1">
        <v>2005</v>
      </c>
      <c r="D81" s="1">
        <v>2006</v>
      </c>
      <c r="E81" s="1">
        <v>2007</v>
      </c>
      <c r="F81" s="1" t="s">
        <v>177</v>
      </c>
      <c r="G81" s="1">
        <v>2010</v>
      </c>
      <c r="H81" s="23">
        <v>2011</v>
      </c>
      <c r="I81" s="23">
        <v>2012</v>
      </c>
      <c r="J81" s="23">
        <v>2013</v>
      </c>
      <c r="K81" s="25" t="s">
        <v>177</v>
      </c>
      <c r="L81" s="23">
        <v>2014</v>
      </c>
      <c r="M81" s="23">
        <v>2015</v>
      </c>
      <c r="N81" t="s">
        <v>154</v>
      </c>
    </row>
    <row r="82" spans="1:15">
      <c r="A82" s="2">
        <v>361.31099999999998</v>
      </c>
      <c r="B82" t="s">
        <v>36</v>
      </c>
      <c r="C82" s="8">
        <v>2900</v>
      </c>
      <c r="D82" s="8">
        <v>6100</v>
      </c>
      <c r="E82" s="8">
        <v>4205.25</v>
      </c>
      <c r="F82" s="8">
        <v>1950</v>
      </c>
      <c r="G82" s="8">
        <v>600</v>
      </c>
      <c r="H82" s="8">
        <v>900</v>
      </c>
      <c r="I82" s="8">
        <v>1700</v>
      </c>
      <c r="J82" s="8">
        <v>800</v>
      </c>
      <c r="K82" s="8">
        <v>0</v>
      </c>
      <c r="L82" s="8">
        <v>1000</v>
      </c>
      <c r="M82" s="8">
        <v>1000</v>
      </c>
      <c r="N82" s="18">
        <f t="shared" ref="N82:N89" si="58">SUM(M82-L82)</f>
        <v>0</v>
      </c>
      <c r="O82" s="7"/>
    </row>
    <row r="83" spans="1:15">
      <c r="A83" s="2">
        <v>361.33</v>
      </c>
      <c r="B83" t="s">
        <v>179</v>
      </c>
      <c r="C83" s="8">
        <v>2530</v>
      </c>
      <c r="D83" s="8">
        <v>3492</v>
      </c>
      <c r="E83" s="8">
        <v>2450</v>
      </c>
      <c r="F83" s="8">
        <v>755</v>
      </c>
      <c r="G83" s="8">
        <v>4456</v>
      </c>
      <c r="H83" s="8">
        <v>1768</v>
      </c>
      <c r="I83" s="8">
        <v>2212</v>
      </c>
      <c r="J83" s="8">
        <v>2771</v>
      </c>
      <c r="K83" s="8">
        <v>1591</v>
      </c>
      <c r="L83" s="8">
        <v>3000</v>
      </c>
      <c r="M83" s="8">
        <v>2500</v>
      </c>
      <c r="N83" s="18">
        <f t="shared" si="58"/>
        <v>-500</v>
      </c>
      <c r="O83" s="7"/>
    </row>
    <row r="84" spans="1:15">
      <c r="A84" s="2">
        <v>361.34</v>
      </c>
      <c r="B84" t="s">
        <v>37</v>
      </c>
      <c r="C84" s="8">
        <v>1500</v>
      </c>
      <c r="D84" s="8">
        <v>2000</v>
      </c>
      <c r="E84" s="8">
        <v>2300</v>
      </c>
      <c r="F84" s="8"/>
      <c r="G84" s="8">
        <v>650</v>
      </c>
      <c r="H84" s="8">
        <v>1300</v>
      </c>
      <c r="I84" s="8">
        <v>650</v>
      </c>
      <c r="J84" s="8">
        <v>1800</v>
      </c>
      <c r="K84" s="8">
        <v>650</v>
      </c>
      <c r="L84" s="8">
        <v>1000</v>
      </c>
      <c r="M84" s="8">
        <v>1300</v>
      </c>
      <c r="N84" s="18">
        <f t="shared" si="58"/>
        <v>300</v>
      </c>
      <c r="O84" s="7"/>
    </row>
    <row r="85" spans="1:15">
      <c r="A85" s="2">
        <v>361.5</v>
      </c>
      <c r="B85" t="s">
        <v>129</v>
      </c>
      <c r="C85" s="7"/>
      <c r="D85" s="7"/>
      <c r="E85" s="7"/>
      <c r="F85" s="7">
        <v>150</v>
      </c>
      <c r="G85" s="7">
        <v>251</v>
      </c>
      <c r="H85" s="7">
        <v>360</v>
      </c>
      <c r="I85" s="8">
        <v>5</v>
      </c>
      <c r="J85" s="8">
        <v>0</v>
      </c>
      <c r="K85" s="7">
        <v>5</v>
      </c>
      <c r="L85" s="7">
        <v>100</v>
      </c>
      <c r="M85" s="7">
        <v>50</v>
      </c>
      <c r="N85" s="18">
        <f t="shared" si="58"/>
        <v>-50</v>
      </c>
    </row>
    <row r="86" spans="1:15">
      <c r="A86" s="2">
        <v>361.71</v>
      </c>
      <c r="B86" t="s">
        <v>41</v>
      </c>
      <c r="C86" s="7"/>
      <c r="D86" s="7"/>
      <c r="E86" s="7"/>
      <c r="F86" s="7">
        <v>193.19</v>
      </c>
      <c r="G86" s="7">
        <v>32</v>
      </c>
      <c r="H86" s="7">
        <v>20</v>
      </c>
      <c r="I86" s="7">
        <v>39</v>
      </c>
      <c r="J86" s="7">
        <v>96</v>
      </c>
      <c r="K86" s="7">
        <v>23</v>
      </c>
      <c r="L86" s="7">
        <v>40</v>
      </c>
      <c r="M86" s="7">
        <v>40</v>
      </c>
      <c r="N86" s="18">
        <f t="shared" si="58"/>
        <v>0</v>
      </c>
    </row>
    <row r="87" spans="1:15">
      <c r="A87" s="2">
        <v>361.721</v>
      </c>
      <c r="B87" t="s">
        <v>169</v>
      </c>
      <c r="C87" s="7"/>
      <c r="D87" s="7"/>
      <c r="E87" s="7"/>
      <c r="F87" s="7">
        <v>4515.45</v>
      </c>
      <c r="G87" s="7">
        <v>50</v>
      </c>
      <c r="H87" s="7">
        <v>228</v>
      </c>
      <c r="I87" s="7">
        <v>16633</v>
      </c>
      <c r="J87" s="7">
        <v>1052</v>
      </c>
      <c r="K87" s="7">
        <v>17691</v>
      </c>
      <c r="L87" s="7">
        <v>150</v>
      </c>
      <c r="M87" s="7">
        <v>150</v>
      </c>
      <c r="N87" s="18">
        <f t="shared" si="58"/>
        <v>0</v>
      </c>
      <c r="O87" s="31" t="s">
        <v>185</v>
      </c>
    </row>
    <row r="88" spans="1:15">
      <c r="A88" s="2">
        <v>361.72199999999998</v>
      </c>
      <c r="B88" t="s">
        <v>54</v>
      </c>
      <c r="C88" s="7"/>
      <c r="D88" s="7"/>
      <c r="E88" s="7"/>
      <c r="F88" s="7">
        <v>30</v>
      </c>
      <c r="G88" s="7">
        <v>60</v>
      </c>
      <c r="H88" s="7">
        <v>0</v>
      </c>
      <c r="I88" s="7">
        <v>0</v>
      </c>
      <c r="J88" s="7">
        <v>0</v>
      </c>
      <c r="K88" s="7">
        <v>0</v>
      </c>
      <c r="L88" s="7">
        <v>50</v>
      </c>
      <c r="M88" s="7">
        <v>50</v>
      </c>
      <c r="N88" s="18">
        <f t="shared" si="58"/>
        <v>0</v>
      </c>
      <c r="O88" s="31" t="s">
        <v>185</v>
      </c>
    </row>
    <row r="89" spans="1:15" ht="13">
      <c r="B89" s="6" t="s">
        <v>26</v>
      </c>
      <c r="C89" s="7">
        <f t="shared" ref="C89:E89" si="59">SUM(C82:C88)</f>
        <v>6930</v>
      </c>
      <c r="D89" s="7">
        <f t="shared" si="59"/>
        <v>11592</v>
      </c>
      <c r="E89" s="7">
        <f t="shared" si="59"/>
        <v>8955.25</v>
      </c>
      <c r="F89" s="7">
        <f t="shared" ref="F89:G89" si="60">SUM(F82:F88)</f>
        <v>7593.6399999999994</v>
      </c>
      <c r="G89" s="7">
        <f t="shared" si="60"/>
        <v>6099</v>
      </c>
      <c r="H89" s="7">
        <f t="shared" ref="H89:I89" si="61">SUM(H82:H88)</f>
        <v>4576</v>
      </c>
      <c r="I89" s="7">
        <f t="shared" si="61"/>
        <v>21239</v>
      </c>
      <c r="J89" s="7">
        <f t="shared" ref="J89:L89" si="62">SUM(J82:J88)</f>
        <v>6519</v>
      </c>
      <c r="K89" s="7">
        <f t="shared" si="62"/>
        <v>19960</v>
      </c>
      <c r="L89" s="7">
        <f t="shared" si="62"/>
        <v>5340</v>
      </c>
      <c r="M89" s="7">
        <f t="shared" ref="M89" si="63">SUM(M82:M88)</f>
        <v>5090</v>
      </c>
      <c r="N89" s="18">
        <f t="shared" si="58"/>
        <v>-250</v>
      </c>
    </row>
    <row r="90" spans="1:15" ht="13"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5">
      <c r="B91" t="s">
        <v>185</v>
      </c>
      <c r="C91" s="1" t="s">
        <v>20</v>
      </c>
      <c r="D91" s="1" t="s">
        <v>20</v>
      </c>
      <c r="E91" s="1" t="s">
        <v>21</v>
      </c>
      <c r="F91" s="1" t="s">
        <v>22</v>
      </c>
      <c r="G91" s="25" t="s">
        <v>20</v>
      </c>
      <c r="H91" s="25" t="s">
        <v>20</v>
      </c>
      <c r="I91" s="25" t="s">
        <v>20</v>
      </c>
      <c r="J91" s="25" t="s">
        <v>20</v>
      </c>
      <c r="K91" s="25" t="s">
        <v>22</v>
      </c>
      <c r="L91" s="25" t="s">
        <v>258</v>
      </c>
      <c r="M91" s="25" t="s">
        <v>258</v>
      </c>
      <c r="N91" s="1" t="s">
        <v>23</v>
      </c>
    </row>
    <row r="92" spans="1:15" ht="13">
      <c r="B92" s="5" t="s">
        <v>50</v>
      </c>
      <c r="C92" s="1">
        <v>2005</v>
      </c>
      <c r="D92" s="1">
        <v>2006</v>
      </c>
      <c r="E92" s="1">
        <v>2007</v>
      </c>
      <c r="F92" s="1" t="s">
        <v>177</v>
      </c>
      <c r="G92" s="1">
        <v>2010</v>
      </c>
      <c r="H92" s="23">
        <v>2011</v>
      </c>
      <c r="I92" s="23">
        <v>2012</v>
      </c>
      <c r="J92" s="23">
        <v>2013</v>
      </c>
      <c r="K92" s="25" t="s">
        <v>177</v>
      </c>
      <c r="L92" s="23">
        <v>2014</v>
      </c>
      <c r="M92" s="23">
        <v>2015</v>
      </c>
      <c r="N92" t="s">
        <v>154</v>
      </c>
    </row>
    <row r="93" spans="1:15">
      <c r="A93" s="2">
        <v>362.41</v>
      </c>
      <c r="B93" t="s">
        <v>38</v>
      </c>
      <c r="C93" s="7">
        <v>25173</v>
      </c>
      <c r="D93" s="7">
        <v>20873</v>
      </c>
      <c r="E93" s="7">
        <v>18038</v>
      </c>
      <c r="F93" s="18">
        <v>36996.339999999997</v>
      </c>
      <c r="G93" s="18">
        <v>19433</v>
      </c>
      <c r="H93" s="18">
        <v>18138</v>
      </c>
      <c r="I93" s="18">
        <v>15308</v>
      </c>
      <c r="J93" s="18">
        <v>20737</v>
      </c>
      <c r="K93" s="18">
        <v>15299</v>
      </c>
      <c r="L93" s="18">
        <v>18000</v>
      </c>
      <c r="M93" s="18">
        <v>18000</v>
      </c>
      <c r="N93" s="18">
        <f t="shared" ref="N93:N99" si="64">SUM(M93-L93)</f>
        <v>0</v>
      </c>
      <c r="O93" s="7"/>
    </row>
    <row r="94" spans="1:15">
      <c r="A94" s="2">
        <v>362.42</v>
      </c>
      <c r="B94" t="s">
        <v>40</v>
      </c>
      <c r="C94" s="7">
        <v>850</v>
      </c>
      <c r="D94" s="7">
        <v>650</v>
      </c>
      <c r="E94" s="7">
        <v>3070</v>
      </c>
      <c r="F94" s="7">
        <v>1655</v>
      </c>
      <c r="G94" s="7">
        <v>1800</v>
      </c>
      <c r="H94" s="7">
        <v>910</v>
      </c>
      <c r="I94" s="7">
        <v>315</v>
      </c>
      <c r="J94" s="7">
        <v>60</v>
      </c>
      <c r="K94" s="7">
        <v>0</v>
      </c>
      <c r="L94" s="7">
        <v>300</v>
      </c>
      <c r="M94" s="7">
        <v>0</v>
      </c>
      <c r="N94" s="18">
        <f t="shared" si="64"/>
        <v>-300</v>
      </c>
      <c r="O94" s="7"/>
    </row>
    <row r="95" spans="1:15">
      <c r="A95" s="2">
        <v>362.43</v>
      </c>
      <c r="B95" t="s">
        <v>39</v>
      </c>
      <c r="C95" s="7">
        <v>3620</v>
      </c>
      <c r="D95" s="7">
        <v>1930</v>
      </c>
      <c r="E95" s="7">
        <v>1365</v>
      </c>
      <c r="F95" s="7">
        <v>125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18">
        <f t="shared" si="64"/>
        <v>0</v>
      </c>
      <c r="O95" s="7"/>
    </row>
    <row r="96" spans="1:15">
      <c r="A96" s="2">
        <v>362.44</v>
      </c>
      <c r="B96" t="s">
        <v>51</v>
      </c>
      <c r="C96" s="7">
        <v>19540</v>
      </c>
      <c r="D96" s="7">
        <v>14031</v>
      </c>
      <c r="E96" s="7">
        <v>16358.04</v>
      </c>
      <c r="F96" s="7">
        <v>4820</v>
      </c>
      <c r="G96" s="7">
        <v>5075</v>
      </c>
      <c r="H96" s="7">
        <v>2470</v>
      </c>
      <c r="I96" s="7">
        <v>4880</v>
      </c>
      <c r="J96" s="7">
        <v>5700</v>
      </c>
      <c r="K96" s="7">
        <v>6945</v>
      </c>
      <c r="L96" s="7">
        <v>5000</v>
      </c>
      <c r="M96" s="7">
        <v>5500</v>
      </c>
      <c r="N96" s="18">
        <f t="shared" si="64"/>
        <v>500</v>
      </c>
    </row>
    <row r="97" spans="1:15">
      <c r="A97" s="2">
        <v>362.44099999999997</v>
      </c>
      <c r="B97" t="s">
        <v>186</v>
      </c>
      <c r="C97" s="7"/>
      <c r="D97" s="7"/>
      <c r="E97" s="7"/>
      <c r="F97" s="7">
        <v>3229.64</v>
      </c>
      <c r="G97" s="7">
        <v>0</v>
      </c>
      <c r="H97" s="7">
        <v>0</v>
      </c>
      <c r="I97" s="7">
        <v>1796</v>
      </c>
      <c r="J97" s="7">
        <v>0</v>
      </c>
      <c r="K97" s="7">
        <v>0</v>
      </c>
      <c r="L97" s="7">
        <v>0</v>
      </c>
      <c r="M97" s="7">
        <v>0</v>
      </c>
      <c r="N97" s="18">
        <f t="shared" si="64"/>
        <v>0</v>
      </c>
      <c r="O97" s="26" t="s">
        <v>185</v>
      </c>
    </row>
    <row r="98" spans="1:15">
      <c r="A98" s="2">
        <v>362.45</v>
      </c>
      <c r="B98" t="s">
        <v>52</v>
      </c>
      <c r="C98" s="7">
        <v>4885</v>
      </c>
      <c r="D98" s="7">
        <v>6340</v>
      </c>
      <c r="E98" s="7">
        <v>1100</v>
      </c>
      <c r="F98" s="7">
        <v>1750</v>
      </c>
      <c r="G98" s="7">
        <v>1875</v>
      </c>
      <c r="H98" s="7">
        <v>3585</v>
      </c>
      <c r="I98" s="7">
        <v>1510</v>
      </c>
      <c r="J98" s="7">
        <v>800</v>
      </c>
      <c r="K98" s="7">
        <v>1305</v>
      </c>
      <c r="L98" s="7">
        <v>1500</v>
      </c>
      <c r="M98" s="7">
        <v>1500</v>
      </c>
      <c r="N98" s="18">
        <f t="shared" si="64"/>
        <v>0</v>
      </c>
      <c r="O98" s="7"/>
    </row>
    <row r="99" spans="1:15" ht="13">
      <c r="B99" s="6" t="s">
        <v>26</v>
      </c>
      <c r="C99" s="7">
        <f t="shared" ref="C99:D99" si="65">SUM(C93:C98)</f>
        <v>54068</v>
      </c>
      <c r="D99" s="7">
        <f t="shared" si="65"/>
        <v>43824</v>
      </c>
      <c r="E99" s="7">
        <f>SUM(E93:E98)</f>
        <v>39931.040000000001</v>
      </c>
      <c r="F99" s="7">
        <f t="shared" ref="F99:J99" si="66">SUM(F93:F98)</f>
        <v>48575.979999999996</v>
      </c>
      <c r="G99" s="7">
        <f t="shared" si="66"/>
        <v>28183</v>
      </c>
      <c r="H99" s="7">
        <f t="shared" ref="H99:I99" si="67">SUM(H93:H98)</f>
        <v>25103</v>
      </c>
      <c r="I99" s="7">
        <f t="shared" si="67"/>
        <v>23809</v>
      </c>
      <c r="J99" s="7">
        <f t="shared" si="66"/>
        <v>27297</v>
      </c>
      <c r="K99" s="7">
        <f t="shared" ref="K99:L99" si="68">SUM(K93:K98)</f>
        <v>23549</v>
      </c>
      <c r="L99" s="7">
        <f t="shared" si="68"/>
        <v>24800</v>
      </c>
      <c r="M99" s="7">
        <f t="shared" ref="M99" si="69">SUM(M93:M98)</f>
        <v>25000</v>
      </c>
      <c r="N99" s="18">
        <f t="shared" si="64"/>
        <v>200</v>
      </c>
    </row>
    <row r="100" spans="1:15" ht="13"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18"/>
    </row>
    <row r="102" spans="1:15">
      <c r="B102" t="s">
        <v>185</v>
      </c>
      <c r="C102" s="1" t="s">
        <v>20</v>
      </c>
      <c r="D102" s="1" t="s">
        <v>20</v>
      </c>
      <c r="E102" s="1" t="s">
        <v>21</v>
      </c>
      <c r="F102" s="1" t="s">
        <v>22</v>
      </c>
      <c r="G102" s="25" t="s">
        <v>20</v>
      </c>
      <c r="H102" s="25" t="s">
        <v>20</v>
      </c>
      <c r="I102" s="25" t="s">
        <v>20</v>
      </c>
      <c r="J102" s="25" t="s">
        <v>20</v>
      </c>
      <c r="K102" s="25" t="s">
        <v>22</v>
      </c>
      <c r="L102" s="25" t="s">
        <v>258</v>
      </c>
      <c r="M102" s="25" t="s">
        <v>258</v>
      </c>
      <c r="N102" s="1" t="s">
        <v>23</v>
      </c>
    </row>
    <row r="103" spans="1:15" ht="13">
      <c r="B103" s="5" t="s">
        <v>15</v>
      </c>
      <c r="C103" s="1">
        <v>2005</v>
      </c>
      <c r="D103" s="1">
        <v>2006</v>
      </c>
      <c r="E103" s="1">
        <v>2007</v>
      </c>
      <c r="F103" s="1" t="s">
        <v>177</v>
      </c>
      <c r="G103" s="1">
        <v>2010</v>
      </c>
      <c r="H103" s="23">
        <v>2011</v>
      </c>
      <c r="I103" s="23">
        <v>2012</v>
      </c>
      <c r="J103" s="23">
        <v>2013</v>
      </c>
      <c r="K103" s="25" t="s">
        <v>177</v>
      </c>
      <c r="L103" s="23">
        <v>2014</v>
      </c>
      <c r="M103" s="23">
        <v>2015</v>
      </c>
      <c r="N103" t="s">
        <v>154</v>
      </c>
    </row>
    <row r="104" spans="1:15">
      <c r="A104" s="2">
        <v>363.9</v>
      </c>
      <c r="B104" s="11" t="s">
        <v>53</v>
      </c>
      <c r="C104" s="8">
        <v>739</v>
      </c>
      <c r="D104" s="8">
        <v>739</v>
      </c>
      <c r="E104" s="8">
        <v>739.08</v>
      </c>
      <c r="F104" s="8">
        <v>1044.52</v>
      </c>
      <c r="G104" s="8">
        <v>1255</v>
      </c>
      <c r="H104" s="8">
        <v>1190</v>
      </c>
      <c r="I104" s="8">
        <v>1345</v>
      </c>
      <c r="J104" s="8">
        <v>1157</v>
      </c>
      <c r="K104" s="8">
        <v>1388</v>
      </c>
      <c r="L104" s="8">
        <v>1200</v>
      </c>
      <c r="M104" s="8">
        <v>1200</v>
      </c>
      <c r="N104" s="18">
        <f t="shared" ref="N104:N107" si="70">SUM(M104-L104)</f>
        <v>0</v>
      </c>
    </row>
    <row r="105" spans="1:15">
      <c r="A105" s="2">
        <v>363.99799999999999</v>
      </c>
      <c r="B105" s="11" t="s">
        <v>187</v>
      </c>
      <c r="C105" s="8"/>
      <c r="D105" s="8"/>
      <c r="E105" s="8"/>
      <c r="F105" s="21"/>
      <c r="G105" s="21">
        <v>0</v>
      </c>
      <c r="H105" s="21">
        <v>0</v>
      </c>
      <c r="I105" s="21">
        <v>425</v>
      </c>
      <c r="J105" s="21">
        <v>0</v>
      </c>
      <c r="K105" s="21">
        <v>0</v>
      </c>
      <c r="L105" s="21">
        <v>500</v>
      </c>
      <c r="M105" s="88">
        <v>500</v>
      </c>
      <c r="N105" s="18">
        <f t="shared" si="70"/>
        <v>0</v>
      </c>
      <c r="O105" s="26" t="s">
        <v>185</v>
      </c>
    </row>
    <row r="106" spans="1:15">
      <c r="A106">
        <v>363.99900000000002</v>
      </c>
      <c r="B106" t="s">
        <v>6</v>
      </c>
      <c r="C106" s="7"/>
      <c r="D106" s="7">
        <v>9</v>
      </c>
      <c r="E106" s="7"/>
      <c r="F106" s="18">
        <v>672.22</v>
      </c>
      <c r="G106" s="18">
        <v>16068</v>
      </c>
      <c r="H106" s="18">
        <v>7727</v>
      </c>
      <c r="I106" s="18">
        <v>23301</v>
      </c>
      <c r="J106" s="18">
        <v>13665</v>
      </c>
      <c r="K106" s="18">
        <v>7480</v>
      </c>
      <c r="L106" s="18">
        <v>1000</v>
      </c>
      <c r="M106" s="18">
        <v>5000</v>
      </c>
      <c r="N106" s="18">
        <f t="shared" si="70"/>
        <v>4000</v>
      </c>
      <c r="O106" s="26" t="s">
        <v>185</v>
      </c>
    </row>
    <row r="107" spans="1:15" ht="13">
      <c r="B107" s="6" t="s">
        <v>26</v>
      </c>
      <c r="C107" s="7">
        <f t="shared" ref="C107:J107" si="71">SUM(C104:C106)</f>
        <v>739</v>
      </c>
      <c r="D107" s="7">
        <f t="shared" si="71"/>
        <v>748</v>
      </c>
      <c r="E107" s="7">
        <f t="shared" si="71"/>
        <v>739.08</v>
      </c>
      <c r="F107" s="7">
        <f t="shared" si="71"/>
        <v>1716.74</v>
      </c>
      <c r="G107" s="7">
        <f t="shared" si="71"/>
        <v>17323</v>
      </c>
      <c r="H107" s="7">
        <f t="shared" ref="H107:I107" si="72">SUM(H104:H106)</f>
        <v>8917</v>
      </c>
      <c r="I107" s="7">
        <f t="shared" si="72"/>
        <v>25071</v>
      </c>
      <c r="J107" s="7">
        <f t="shared" si="71"/>
        <v>14822</v>
      </c>
      <c r="K107" s="7">
        <f>SUM(K104:K106)</f>
        <v>8868</v>
      </c>
      <c r="L107" s="7">
        <f>SUM(L104:L106)</f>
        <v>2700</v>
      </c>
      <c r="M107" s="7">
        <f>SUM(M104:M106)</f>
        <v>6700</v>
      </c>
      <c r="N107" s="18">
        <f t="shared" si="70"/>
        <v>4000</v>
      </c>
      <c r="O107" s="26" t="s">
        <v>185</v>
      </c>
    </row>
    <row r="108" spans="1:15" ht="13"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t="s">
        <v>185</v>
      </c>
    </row>
    <row r="109" spans="1:15" ht="13">
      <c r="B109" s="6" t="s">
        <v>185</v>
      </c>
      <c r="C109" s="1" t="s">
        <v>20</v>
      </c>
      <c r="D109" s="1" t="s">
        <v>20</v>
      </c>
      <c r="E109" s="1" t="s">
        <v>21</v>
      </c>
      <c r="F109" s="1" t="s">
        <v>22</v>
      </c>
      <c r="G109" s="25" t="s">
        <v>20</v>
      </c>
      <c r="H109" s="25" t="s">
        <v>20</v>
      </c>
      <c r="I109" s="25" t="s">
        <v>20</v>
      </c>
      <c r="J109" s="25" t="s">
        <v>20</v>
      </c>
      <c r="K109" s="25" t="s">
        <v>22</v>
      </c>
      <c r="L109" s="25" t="s">
        <v>258</v>
      </c>
      <c r="M109" s="25" t="s">
        <v>258</v>
      </c>
      <c r="N109" s="1" t="s">
        <v>23</v>
      </c>
    </row>
    <row r="110" spans="1:15" ht="13">
      <c r="B110" s="9" t="s">
        <v>167</v>
      </c>
      <c r="C110" s="1">
        <v>2005</v>
      </c>
      <c r="D110" s="1">
        <v>2006</v>
      </c>
      <c r="E110" s="1">
        <v>2007</v>
      </c>
      <c r="F110" s="1" t="s">
        <v>177</v>
      </c>
      <c r="G110" s="1">
        <v>2010</v>
      </c>
      <c r="H110" s="23">
        <v>2011</v>
      </c>
      <c r="I110" s="23">
        <v>2012</v>
      </c>
      <c r="J110" s="23">
        <v>2013</v>
      </c>
      <c r="K110" s="25" t="s">
        <v>177</v>
      </c>
      <c r="L110" s="23">
        <v>2014</v>
      </c>
      <c r="M110" s="23">
        <v>2015</v>
      </c>
      <c r="N110" t="s">
        <v>257</v>
      </c>
    </row>
    <row r="111" spans="1:15">
      <c r="A111" s="2">
        <v>389</v>
      </c>
      <c r="B111" s="10" t="s">
        <v>6</v>
      </c>
      <c r="C111" s="7">
        <v>12802</v>
      </c>
      <c r="D111" s="7"/>
      <c r="E111" s="7">
        <v>22085.26</v>
      </c>
      <c r="F111" s="7"/>
      <c r="G111" s="7">
        <v>6132</v>
      </c>
      <c r="H111" s="7">
        <v>0</v>
      </c>
      <c r="I111" s="7">
        <v>0</v>
      </c>
      <c r="J111" s="7">
        <v>0</v>
      </c>
      <c r="K111" s="7">
        <v>4045</v>
      </c>
      <c r="L111" s="7">
        <v>1000</v>
      </c>
      <c r="M111" s="7">
        <v>1000</v>
      </c>
      <c r="N111" s="18">
        <f t="shared" ref="N111:N114" si="73">SUM(M111-L111)</f>
        <v>0</v>
      </c>
    </row>
    <row r="112" spans="1:15">
      <c r="A112" s="2">
        <v>389.2</v>
      </c>
      <c r="B112" s="10" t="s">
        <v>176</v>
      </c>
      <c r="C112" s="7">
        <v>4500</v>
      </c>
      <c r="D112" s="7">
        <v>6000</v>
      </c>
      <c r="E112" s="7">
        <v>10500</v>
      </c>
      <c r="F112" s="7"/>
      <c r="G112" s="7">
        <v>0</v>
      </c>
      <c r="H112" s="7">
        <v>0</v>
      </c>
      <c r="I112" s="7">
        <v>1500</v>
      </c>
      <c r="J112" s="7">
        <v>0</v>
      </c>
      <c r="K112" s="7">
        <v>0</v>
      </c>
      <c r="L112" s="7">
        <v>1000</v>
      </c>
      <c r="M112" s="7">
        <v>1000</v>
      </c>
      <c r="N112" s="18">
        <f t="shared" si="73"/>
        <v>0</v>
      </c>
    </row>
    <row r="113" spans="1:15">
      <c r="A113" s="2">
        <v>389.202</v>
      </c>
      <c r="B113" s="2" t="s">
        <v>170</v>
      </c>
      <c r="C113" s="7"/>
      <c r="D113" s="7"/>
      <c r="E113" s="7"/>
      <c r="F113" s="7">
        <v>1000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18">
        <f t="shared" si="73"/>
        <v>0</v>
      </c>
      <c r="O113" s="26" t="s">
        <v>185</v>
      </c>
    </row>
    <row r="114" spans="1:15" ht="13">
      <c r="A114" s="2"/>
      <c r="B114" s="6" t="s">
        <v>26</v>
      </c>
      <c r="C114" s="7">
        <f t="shared" ref="C114:E114" si="74">SUM(C111:C113)</f>
        <v>17302</v>
      </c>
      <c r="D114" s="7">
        <f t="shared" si="74"/>
        <v>6000</v>
      </c>
      <c r="E114" s="7">
        <f t="shared" si="74"/>
        <v>32585.26</v>
      </c>
      <c r="F114" s="7">
        <f t="shared" ref="F114:J114" si="75">SUM(F111:F113)</f>
        <v>1000</v>
      </c>
      <c r="G114" s="7">
        <f t="shared" si="75"/>
        <v>6132</v>
      </c>
      <c r="H114" s="7">
        <f t="shared" ref="H114:I114" si="76">SUM(H111:H113)</f>
        <v>0</v>
      </c>
      <c r="I114" s="7">
        <f t="shared" si="76"/>
        <v>1500</v>
      </c>
      <c r="J114" s="7">
        <f t="shared" si="75"/>
        <v>0</v>
      </c>
      <c r="K114" s="7">
        <f t="shared" ref="K114" si="77">SUM(K111:K113)</f>
        <v>4045</v>
      </c>
      <c r="L114" s="7">
        <f>SUM(L111:L113)</f>
        <v>2000</v>
      </c>
      <c r="M114" s="7">
        <f>SUM(M111:M113)</f>
        <v>2000</v>
      </c>
      <c r="N114" s="18">
        <f t="shared" si="73"/>
        <v>0</v>
      </c>
    </row>
    <row r="115" spans="1:15">
      <c r="A115" s="2"/>
    </row>
    <row r="116" spans="1:15">
      <c r="A116" s="2"/>
      <c r="B116" t="s">
        <v>185</v>
      </c>
      <c r="C116" s="1" t="s">
        <v>20</v>
      </c>
      <c r="D116" s="1" t="s">
        <v>20</v>
      </c>
      <c r="E116" s="1" t="s">
        <v>21</v>
      </c>
      <c r="F116" s="1" t="s">
        <v>22</v>
      </c>
      <c r="G116" s="25" t="s">
        <v>20</v>
      </c>
      <c r="H116" s="25" t="s">
        <v>20</v>
      </c>
      <c r="I116" s="25" t="s">
        <v>20</v>
      </c>
      <c r="J116" s="25" t="s">
        <v>20</v>
      </c>
      <c r="K116" s="25" t="s">
        <v>22</v>
      </c>
      <c r="L116" s="25" t="s">
        <v>258</v>
      </c>
      <c r="M116" s="25" t="s">
        <v>258</v>
      </c>
      <c r="N116" s="1" t="s">
        <v>23</v>
      </c>
    </row>
    <row r="117" spans="1:15" ht="13">
      <c r="A117" s="2"/>
      <c r="B117" s="5" t="s">
        <v>7</v>
      </c>
      <c r="C117" s="1">
        <v>2005</v>
      </c>
      <c r="D117" s="1">
        <v>2006</v>
      </c>
      <c r="E117" s="1">
        <v>2007</v>
      </c>
      <c r="F117" s="1" t="s">
        <v>177</v>
      </c>
      <c r="G117" s="1">
        <v>2010</v>
      </c>
      <c r="H117" s="23">
        <v>2011</v>
      </c>
      <c r="I117" s="23">
        <v>2012</v>
      </c>
      <c r="J117" s="23">
        <v>2013</v>
      </c>
      <c r="K117" s="25" t="s">
        <v>177</v>
      </c>
      <c r="L117" s="23">
        <v>2014</v>
      </c>
      <c r="M117" s="23">
        <v>2015</v>
      </c>
      <c r="N117" t="s">
        <v>154</v>
      </c>
    </row>
    <row r="118" spans="1:15">
      <c r="A118" s="2">
        <v>392.03</v>
      </c>
      <c r="B118" s="22" t="s">
        <v>263</v>
      </c>
      <c r="C118" s="1"/>
      <c r="D118" s="1"/>
      <c r="E118" s="1"/>
      <c r="F118" s="21"/>
      <c r="G118" s="21">
        <v>0</v>
      </c>
      <c r="H118" s="21">
        <v>0</v>
      </c>
      <c r="I118" s="21">
        <v>0</v>
      </c>
      <c r="J118" s="21">
        <v>0</v>
      </c>
      <c r="K118" s="21">
        <v>80011</v>
      </c>
      <c r="L118" s="21">
        <v>102190</v>
      </c>
      <c r="M118" s="88">
        <v>101000</v>
      </c>
      <c r="N118" s="18">
        <f t="shared" ref="N118:N124" si="78">SUM(M118-L118)</f>
        <v>-1190</v>
      </c>
      <c r="O118" s="26" t="s">
        <v>185</v>
      </c>
    </row>
    <row r="119" spans="1:15">
      <c r="A119" s="2">
        <v>392.04</v>
      </c>
      <c r="B119" t="s">
        <v>55</v>
      </c>
      <c r="C119" s="7"/>
      <c r="D119" s="7"/>
      <c r="E119" s="7">
        <v>32481.25</v>
      </c>
      <c r="F119" s="18">
        <v>9216.9699999999993</v>
      </c>
      <c r="G119" s="18">
        <v>4000</v>
      </c>
      <c r="H119" s="18">
        <v>14216</v>
      </c>
      <c r="I119" s="18">
        <v>0</v>
      </c>
      <c r="J119" s="18">
        <v>0</v>
      </c>
      <c r="K119" s="18">
        <v>21314</v>
      </c>
      <c r="L119" s="18">
        <v>4520</v>
      </c>
      <c r="M119" s="18">
        <v>1000</v>
      </c>
      <c r="N119" s="18">
        <f t="shared" si="78"/>
        <v>-3520</v>
      </c>
      <c r="O119" s="22" t="s">
        <v>185</v>
      </c>
    </row>
    <row r="120" spans="1:15">
      <c r="A120" s="2">
        <v>392.041</v>
      </c>
      <c r="B120" t="s">
        <v>283</v>
      </c>
      <c r="C120" s="7"/>
      <c r="D120" s="7"/>
      <c r="E120" s="7"/>
      <c r="F120" s="18"/>
      <c r="G120" s="18">
        <v>0</v>
      </c>
      <c r="H120" s="18">
        <v>0</v>
      </c>
      <c r="I120" s="18">
        <v>0</v>
      </c>
      <c r="J120" s="18">
        <v>0</v>
      </c>
      <c r="K120" s="18">
        <v>39114</v>
      </c>
      <c r="L120" s="18">
        <v>0</v>
      </c>
      <c r="M120" s="18">
        <v>0</v>
      </c>
      <c r="N120" s="18">
        <f t="shared" si="78"/>
        <v>0</v>
      </c>
      <c r="O120" s="22"/>
    </row>
    <row r="121" spans="1:15">
      <c r="A121" s="2">
        <v>392.05</v>
      </c>
      <c r="B121" t="s">
        <v>56</v>
      </c>
      <c r="C121" s="7">
        <v>4500</v>
      </c>
      <c r="D121" s="7">
        <v>0</v>
      </c>
      <c r="E121" s="7">
        <v>9000</v>
      </c>
      <c r="F121" s="18">
        <v>22002</v>
      </c>
      <c r="G121" s="18">
        <v>0</v>
      </c>
      <c r="H121" s="18">
        <v>2000</v>
      </c>
      <c r="I121" s="18">
        <v>0</v>
      </c>
      <c r="J121" s="18">
        <v>0</v>
      </c>
      <c r="K121" s="18">
        <v>10000</v>
      </c>
      <c r="L121" s="18">
        <v>4769</v>
      </c>
      <c r="M121" s="18">
        <v>2443</v>
      </c>
      <c r="N121" s="18">
        <f t="shared" si="78"/>
        <v>-2326</v>
      </c>
      <c r="O121" s="26" t="s">
        <v>185</v>
      </c>
    </row>
    <row r="122" spans="1:15">
      <c r="A122" s="2">
        <v>392.19</v>
      </c>
      <c r="B122" s="22" t="s">
        <v>215</v>
      </c>
      <c r="C122" s="7"/>
      <c r="D122" s="7"/>
      <c r="E122" s="7"/>
      <c r="F122" s="18"/>
      <c r="G122" s="18">
        <v>0</v>
      </c>
      <c r="H122" s="18">
        <v>0</v>
      </c>
      <c r="I122" s="18">
        <v>0</v>
      </c>
      <c r="J122" s="18">
        <v>0</v>
      </c>
      <c r="K122" s="18">
        <v>31470</v>
      </c>
      <c r="L122" s="18">
        <v>170111</v>
      </c>
      <c r="M122" s="18">
        <v>54000</v>
      </c>
      <c r="N122" s="18">
        <f t="shared" si="78"/>
        <v>-116111</v>
      </c>
      <c r="O122" s="26" t="s">
        <v>185</v>
      </c>
    </row>
    <row r="123" spans="1:15">
      <c r="A123" s="2">
        <v>392.35</v>
      </c>
      <c r="B123" s="11" t="s">
        <v>159</v>
      </c>
      <c r="C123" s="71"/>
      <c r="D123" s="71"/>
      <c r="E123" s="71"/>
      <c r="F123" s="21"/>
      <c r="G123" s="21">
        <v>14142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88">
        <v>0</v>
      </c>
      <c r="N123" s="18">
        <f t="shared" si="78"/>
        <v>0</v>
      </c>
    </row>
    <row r="124" spans="1:15" ht="13">
      <c r="A124" s="2"/>
      <c r="B124" s="6" t="s">
        <v>26</v>
      </c>
      <c r="C124" s="7">
        <f t="shared" ref="C124:M124" si="79">SUM(C118:C122)</f>
        <v>4500</v>
      </c>
      <c r="D124" s="7">
        <f t="shared" si="79"/>
        <v>0</v>
      </c>
      <c r="E124" s="7">
        <f t="shared" si="79"/>
        <v>41481.25</v>
      </c>
      <c r="F124" s="7">
        <f t="shared" si="79"/>
        <v>31218.97</v>
      </c>
      <c r="G124" s="7">
        <f t="shared" si="79"/>
        <v>4000</v>
      </c>
      <c r="H124" s="7">
        <f t="shared" si="79"/>
        <v>16216</v>
      </c>
      <c r="I124" s="7">
        <f t="shared" si="79"/>
        <v>0</v>
      </c>
      <c r="J124" s="7">
        <f t="shared" si="79"/>
        <v>0</v>
      </c>
      <c r="K124" s="7">
        <f t="shared" si="79"/>
        <v>181909</v>
      </c>
      <c r="L124" s="7">
        <f t="shared" si="79"/>
        <v>281590</v>
      </c>
      <c r="M124" s="7">
        <f t="shared" si="79"/>
        <v>158443</v>
      </c>
      <c r="N124" s="18">
        <f t="shared" si="78"/>
        <v>-123147</v>
      </c>
      <c r="O124" s="26" t="s">
        <v>185</v>
      </c>
    </row>
    <row r="125" spans="1:15" ht="13">
      <c r="A125" s="2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18"/>
      <c r="O125" s="26"/>
    </row>
    <row r="126" spans="1:15">
      <c r="A126" s="2"/>
      <c r="B126" t="s">
        <v>185</v>
      </c>
      <c r="C126" s="79" t="s">
        <v>20</v>
      </c>
      <c r="D126" s="79" t="s">
        <v>20</v>
      </c>
      <c r="E126" s="79" t="s">
        <v>21</v>
      </c>
      <c r="F126" s="79" t="s">
        <v>22</v>
      </c>
      <c r="G126" s="25" t="s">
        <v>20</v>
      </c>
      <c r="H126" s="25" t="s">
        <v>20</v>
      </c>
      <c r="I126" s="25" t="s">
        <v>20</v>
      </c>
      <c r="J126" s="25" t="s">
        <v>20</v>
      </c>
      <c r="K126" s="25" t="s">
        <v>22</v>
      </c>
      <c r="L126" s="25" t="s">
        <v>258</v>
      </c>
      <c r="M126" s="25" t="s">
        <v>258</v>
      </c>
      <c r="N126" s="79" t="s">
        <v>23</v>
      </c>
    </row>
    <row r="127" spans="1:15" ht="13">
      <c r="A127" s="2"/>
      <c r="B127" s="5" t="s">
        <v>276</v>
      </c>
      <c r="C127" s="79">
        <v>2005</v>
      </c>
      <c r="D127" s="79">
        <v>2006</v>
      </c>
      <c r="E127" s="79">
        <v>2007</v>
      </c>
      <c r="F127" s="79" t="s">
        <v>177</v>
      </c>
      <c r="G127" s="79">
        <v>2010</v>
      </c>
      <c r="H127" s="23">
        <v>2011</v>
      </c>
      <c r="I127" s="23">
        <v>2012</v>
      </c>
      <c r="J127" s="23">
        <v>2013</v>
      </c>
      <c r="K127" s="25" t="s">
        <v>177</v>
      </c>
      <c r="L127" s="23">
        <v>2014</v>
      </c>
      <c r="M127" s="23">
        <v>2015</v>
      </c>
      <c r="N127" t="s">
        <v>154</v>
      </c>
    </row>
    <row r="128" spans="1:15">
      <c r="A128" s="2">
        <v>393.4</v>
      </c>
      <c r="B128" s="22" t="s">
        <v>277</v>
      </c>
      <c r="C128" s="79"/>
      <c r="D128" s="79"/>
      <c r="E128" s="79"/>
      <c r="F128" s="80"/>
      <c r="G128" s="80">
        <v>0</v>
      </c>
      <c r="H128" s="80">
        <v>0</v>
      </c>
      <c r="I128" s="80">
        <v>0</v>
      </c>
      <c r="J128" s="80">
        <v>0</v>
      </c>
      <c r="K128" s="80">
        <v>113073</v>
      </c>
      <c r="L128" s="80">
        <v>130000</v>
      </c>
      <c r="M128" s="88">
        <v>0</v>
      </c>
      <c r="N128" s="18">
        <f t="shared" ref="N128:N129" si="80">SUM(M128-L128)</f>
        <v>-130000</v>
      </c>
      <c r="O128" s="26" t="s">
        <v>185</v>
      </c>
    </row>
    <row r="129" spans="1:15" ht="13">
      <c r="A129" s="2"/>
      <c r="B129" s="6" t="s">
        <v>26</v>
      </c>
      <c r="C129" s="7"/>
      <c r="D129" s="7"/>
      <c r="E129" s="7"/>
      <c r="F129" s="7"/>
      <c r="G129" s="7">
        <f t="shared" ref="G129:L129" si="81">SUM(G128)</f>
        <v>0</v>
      </c>
      <c r="H129" s="7">
        <f t="shared" si="81"/>
        <v>0</v>
      </c>
      <c r="I129" s="7">
        <f t="shared" si="81"/>
        <v>0</v>
      </c>
      <c r="J129" s="7">
        <f t="shared" si="81"/>
        <v>0</v>
      </c>
      <c r="K129" s="7">
        <f t="shared" si="81"/>
        <v>113073</v>
      </c>
      <c r="L129" s="7">
        <f t="shared" si="81"/>
        <v>130000</v>
      </c>
      <c r="M129" s="7">
        <f t="shared" ref="M129" si="82">SUM(M128)</f>
        <v>0</v>
      </c>
      <c r="N129" s="18">
        <f t="shared" si="80"/>
        <v>-130000</v>
      </c>
      <c r="O129" s="26"/>
    </row>
    <row r="130" spans="1:15" ht="13">
      <c r="A130" s="2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18"/>
      <c r="O130" s="26"/>
    </row>
    <row r="131" spans="1:15">
      <c r="A131" s="2"/>
    </row>
    <row r="132" spans="1:15" ht="13">
      <c r="A132" s="2"/>
      <c r="B132" s="5" t="s">
        <v>57</v>
      </c>
      <c r="C132" s="7">
        <f t="shared" ref="C132:J132" si="83">SUM(C124+C114+C107+C99+C89+C78+C72+C67+C58+C53+C48+C42+C29+C22+C16+C10)</f>
        <v>735110</v>
      </c>
      <c r="D132" s="7">
        <f t="shared" si="83"/>
        <v>719193</v>
      </c>
      <c r="E132" s="7">
        <f t="shared" si="83"/>
        <v>894587.84000000008</v>
      </c>
      <c r="F132" s="7">
        <f t="shared" si="83"/>
        <v>734150.12000000011</v>
      </c>
      <c r="G132" s="7">
        <f t="shared" si="83"/>
        <v>833870</v>
      </c>
      <c r="H132" s="7">
        <f t="shared" si="83"/>
        <v>1533918.3900000001</v>
      </c>
      <c r="I132" s="7">
        <f t="shared" si="83"/>
        <v>883857</v>
      </c>
      <c r="J132" s="7">
        <f t="shared" si="83"/>
        <v>804485.04</v>
      </c>
      <c r="K132" s="7">
        <f>SUM(K128+K124+K114+K107+K99+K89+K78+K72+K67+K58+K53+K48+K42+K29+K22+K16+K10)</f>
        <v>967054.24</v>
      </c>
      <c r="L132" s="7">
        <f>SUM(L129+L124+L114+L107+L99+L89+L78+L72+L67+L58+L53+L48+L42+L29+L22+L16+L10)</f>
        <v>1098195</v>
      </c>
      <c r="M132" s="7">
        <f>SUM(M129+M124+M114+M107+M99+M89+M78+M72+M67+M58+M53+M48+M42+M29+M22+M16+M10)</f>
        <v>906678</v>
      </c>
      <c r="N132" s="89">
        <f t="shared" ref="N132:N134" si="84">SUM(M132-L132)</f>
        <v>-191517</v>
      </c>
      <c r="O132" s="22" t="s">
        <v>185</v>
      </c>
    </row>
    <row r="133" spans="1:15" ht="13" customHeight="1" thickBot="1">
      <c r="B133" s="5" t="s">
        <v>274</v>
      </c>
      <c r="F133" s="84"/>
      <c r="G133" s="83">
        <v>58584</v>
      </c>
      <c r="H133" s="83">
        <v>99630</v>
      </c>
      <c r="I133" s="83">
        <v>235648</v>
      </c>
      <c r="J133" s="83">
        <v>174339.74</v>
      </c>
      <c r="K133" s="83">
        <v>99262</v>
      </c>
      <c r="L133" s="82">
        <v>75000</v>
      </c>
      <c r="M133" s="82">
        <v>75000</v>
      </c>
      <c r="N133" s="90">
        <f t="shared" si="84"/>
        <v>0</v>
      </c>
    </row>
    <row r="134" spans="1:15" ht="13" customHeight="1" thickBot="1">
      <c r="A134" s="29" t="s">
        <v>185</v>
      </c>
      <c r="B134" s="81" t="s">
        <v>275</v>
      </c>
      <c r="G134" s="83">
        <f t="shared" ref="G134:M134" si="85">SUM(G132+G133)</f>
        <v>892454</v>
      </c>
      <c r="H134" s="83">
        <f t="shared" si="85"/>
        <v>1633548.3900000001</v>
      </c>
      <c r="I134" s="83">
        <f t="shared" si="85"/>
        <v>1119505</v>
      </c>
      <c r="J134" s="83">
        <f t="shared" si="85"/>
        <v>978824.78</v>
      </c>
      <c r="K134" s="83">
        <f t="shared" si="85"/>
        <v>1066316.24</v>
      </c>
      <c r="L134" s="83">
        <f t="shared" si="85"/>
        <v>1173195</v>
      </c>
      <c r="M134" s="83">
        <f t="shared" si="85"/>
        <v>981678</v>
      </c>
      <c r="N134" s="91">
        <f t="shared" si="84"/>
        <v>-191517</v>
      </c>
    </row>
    <row r="135" spans="1:15" ht="15" customHeight="1">
      <c r="A135" s="30"/>
      <c r="B135" s="30"/>
      <c r="C135">
        <v>78675</v>
      </c>
      <c r="H135" s="18" t="s">
        <v>185</v>
      </c>
      <c r="I135" s="18" t="s">
        <v>185</v>
      </c>
      <c r="J135" s="84"/>
      <c r="O135" t="s">
        <v>185</v>
      </c>
    </row>
    <row r="136" spans="1:15">
      <c r="J136" s="84"/>
    </row>
  </sheetData>
  <mergeCells count="2">
    <mergeCell ref="A1:B1"/>
    <mergeCell ref="A2:B2"/>
  </mergeCells>
  <phoneticPr fontId="2" type="noConversion"/>
  <printOptions gridLines="1"/>
  <pageMargins left="0.17" right="0.17" top="1" bottom="0.78" header="0.5" footer="0.5"/>
  <pageSetup orientation="landscape" r:id="rId1"/>
  <headerFooter alignWithMargins="0">
    <oddHeader xml:space="preserve">&amp;L &amp;C HEIDELBERG TOWNSHIP 2015 BUDGET
ADOPTED 12-18-14
&amp;R </oddHeader>
    <oddFooter>&amp;L12-18-14&amp;CPage &amp;P of &amp;N&amp;RPrepared by J. Meyers</oddFooter>
  </headerFooter>
  <rowBreaks count="3" manualBreakCount="3">
    <brk id="36" max="16383" man="1"/>
    <brk id="68" max="16383" man="1"/>
    <brk id="10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09"/>
  <sheetViews>
    <sheetView view="pageLayout" topLeftCell="A10" zoomScaleNormal="120" zoomScaleSheetLayoutView="100" workbookViewId="0">
      <pane ySplit="9320" topLeftCell="A257"/>
      <selection activeCell="B10" sqref="B10"/>
      <selection pane="bottomLeft" activeCell="M259" sqref="M259"/>
    </sheetView>
  </sheetViews>
  <sheetFormatPr defaultRowHeight="12.5"/>
  <cols>
    <col min="1" max="1" width="7.81640625" style="2" customWidth="1"/>
    <col min="2" max="2" width="25.26953125" customWidth="1"/>
    <col min="3" max="3" width="10.453125" hidden="1" customWidth="1"/>
    <col min="4" max="4" width="10.26953125" hidden="1" customWidth="1"/>
    <col min="5" max="5" width="10.453125" hidden="1" customWidth="1"/>
    <col min="6" max="6" width="0.1796875" hidden="1" customWidth="1"/>
    <col min="7" max="7" width="11.08984375" customWidth="1"/>
    <col min="8" max="8" width="11.26953125" customWidth="1"/>
    <col min="9" max="10" width="11.08984375" customWidth="1"/>
    <col min="11" max="11" width="11.54296875" customWidth="1"/>
    <col min="12" max="12" width="11.26953125" customWidth="1"/>
    <col min="13" max="13" width="11.1796875" customWidth="1"/>
    <col min="14" max="14" width="10.26953125" customWidth="1"/>
    <col min="15" max="15" width="14.08984375" customWidth="1"/>
    <col min="16" max="16" width="9.81640625" bestFit="1" customWidth="1"/>
    <col min="17" max="17" width="10.26953125" customWidth="1"/>
    <col min="18" max="18" width="9.81640625" customWidth="1"/>
    <col min="19" max="19" width="9.54296875" customWidth="1"/>
    <col min="20" max="20" width="11.1796875" customWidth="1"/>
    <col min="21" max="21" width="10" customWidth="1"/>
    <col min="22" max="22" width="10.1796875" customWidth="1"/>
    <col min="23" max="23" width="11" customWidth="1"/>
    <col min="24" max="24" width="9.26953125" bestFit="1" customWidth="1"/>
    <col min="25" max="25" width="10.1796875" bestFit="1" customWidth="1"/>
    <col min="26" max="26" width="9.26953125" bestFit="1" customWidth="1"/>
  </cols>
  <sheetData>
    <row r="1" spans="1:15" ht="13">
      <c r="A1" s="13" t="s">
        <v>1</v>
      </c>
      <c r="B1" s="5"/>
    </row>
    <row r="2" spans="1:15" ht="13">
      <c r="A2" s="13" t="s">
        <v>8</v>
      </c>
      <c r="B2" s="5"/>
      <c r="I2" s="1"/>
      <c r="J2" s="87"/>
      <c r="K2" s="1"/>
    </row>
    <row r="3" spans="1:15">
      <c r="F3" t="s">
        <v>182</v>
      </c>
      <c r="G3" s="22" t="s">
        <v>185</v>
      </c>
      <c r="I3" s="25" t="s">
        <v>199</v>
      </c>
      <c r="J3" s="25" t="s">
        <v>199</v>
      </c>
      <c r="K3" s="25" t="s">
        <v>282</v>
      </c>
    </row>
    <row r="4" spans="1:15">
      <c r="C4" s="1" t="s">
        <v>20</v>
      </c>
      <c r="D4" s="1" t="s">
        <v>20</v>
      </c>
      <c r="E4" s="1" t="s">
        <v>21</v>
      </c>
      <c r="F4" s="1" t="s">
        <v>22</v>
      </c>
      <c r="G4" s="25" t="s">
        <v>20</v>
      </c>
      <c r="H4" s="25" t="s">
        <v>20</v>
      </c>
      <c r="I4" s="25" t="s">
        <v>255</v>
      </c>
      <c r="J4" s="25" t="s">
        <v>255</v>
      </c>
      <c r="K4" s="92" t="s">
        <v>284</v>
      </c>
      <c r="L4" s="25" t="s">
        <v>23</v>
      </c>
      <c r="M4" s="25" t="s">
        <v>23</v>
      </c>
      <c r="N4" s="1" t="s">
        <v>23</v>
      </c>
    </row>
    <row r="5" spans="1:15" ht="13">
      <c r="B5" s="5" t="s">
        <v>9</v>
      </c>
      <c r="C5" s="1">
        <v>2005</v>
      </c>
      <c r="D5" s="1">
        <v>2006</v>
      </c>
      <c r="E5" s="1">
        <v>2007</v>
      </c>
      <c r="F5" s="1" t="s">
        <v>177</v>
      </c>
      <c r="G5" s="1">
        <v>2010</v>
      </c>
      <c r="H5" s="1">
        <v>2011</v>
      </c>
      <c r="I5" s="23">
        <v>2012</v>
      </c>
      <c r="J5" s="23">
        <v>2013</v>
      </c>
      <c r="K5" s="23" t="s">
        <v>156</v>
      </c>
      <c r="L5" s="87">
        <v>2014</v>
      </c>
      <c r="M5" s="1">
        <v>2015</v>
      </c>
      <c r="N5" s="1" t="s">
        <v>154</v>
      </c>
    </row>
    <row r="6" spans="1:15">
      <c r="A6" s="2">
        <v>400.10500000000002</v>
      </c>
      <c r="B6" t="s">
        <v>111</v>
      </c>
      <c r="C6" s="8">
        <v>5000</v>
      </c>
      <c r="D6" s="8">
        <v>5780</v>
      </c>
      <c r="E6" s="8">
        <v>5625</v>
      </c>
      <c r="F6" s="8">
        <v>4521.6899999999996</v>
      </c>
      <c r="G6" s="8">
        <v>5625</v>
      </c>
      <c r="H6" s="8">
        <v>5625</v>
      </c>
      <c r="I6" s="8">
        <v>5625</v>
      </c>
      <c r="J6" s="8">
        <v>5625</v>
      </c>
      <c r="K6" s="8">
        <v>4219</v>
      </c>
      <c r="L6" s="8">
        <v>5625</v>
      </c>
      <c r="M6" s="88">
        <v>5625</v>
      </c>
      <c r="N6" s="18">
        <f>SUM(M6-L6)</f>
        <v>0</v>
      </c>
    </row>
    <row r="7" spans="1:15">
      <c r="A7" s="2">
        <v>400.19200000000001</v>
      </c>
      <c r="B7" t="s">
        <v>135</v>
      </c>
      <c r="C7" s="8">
        <v>400</v>
      </c>
      <c r="D7" s="8">
        <v>462</v>
      </c>
      <c r="E7" s="8">
        <v>450</v>
      </c>
      <c r="F7" s="8">
        <v>1033.6600000000001</v>
      </c>
      <c r="G7" s="8">
        <v>252</v>
      </c>
      <c r="H7" s="8">
        <v>435</v>
      </c>
      <c r="I7" s="8">
        <v>430</v>
      </c>
      <c r="J7" s="8">
        <v>430</v>
      </c>
      <c r="K7" s="8">
        <v>185</v>
      </c>
      <c r="L7" s="8">
        <v>430</v>
      </c>
      <c r="M7" s="88">
        <v>430</v>
      </c>
      <c r="N7" s="18">
        <f t="shared" ref="N7:N10" si="0">SUM(M7-L7)</f>
        <v>0</v>
      </c>
    </row>
    <row r="8" spans="1:15">
      <c r="A8" s="2">
        <v>400.3</v>
      </c>
      <c r="B8" t="s">
        <v>209</v>
      </c>
      <c r="C8" s="8"/>
      <c r="D8" s="8"/>
      <c r="E8" s="8"/>
      <c r="F8" s="8">
        <v>792.74</v>
      </c>
      <c r="G8" s="8">
        <v>445</v>
      </c>
      <c r="H8" s="8">
        <v>362</v>
      </c>
      <c r="I8" s="8">
        <v>260</v>
      </c>
      <c r="J8" s="8">
        <v>628</v>
      </c>
      <c r="K8" s="8">
        <v>216</v>
      </c>
      <c r="L8" s="8">
        <v>1020</v>
      </c>
      <c r="M8" s="88">
        <v>800</v>
      </c>
      <c r="N8" s="18">
        <f t="shared" si="0"/>
        <v>-220</v>
      </c>
      <c r="O8" s="26" t="s">
        <v>185</v>
      </c>
    </row>
    <row r="9" spans="1:15">
      <c r="A9" s="2">
        <v>400.4</v>
      </c>
      <c r="B9" t="s">
        <v>61</v>
      </c>
      <c r="C9" s="8"/>
      <c r="D9" s="8"/>
      <c r="E9" s="8"/>
      <c r="F9" s="8">
        <v>165</v>
      </c>
      <c r="G9" s="8">
        <v>420</v>
      </c>
      <c r="H9" s="8">
        <v>420</v>
      </c>
      <c r="I9" s="8">
        <v>60</v>
      </c>
      <c r="J9" s="8">
        <v>80</v>
      </c>
      <c r="K9" s="8">
        <v>210</v>
      </c>
      <c r="L9" s="8">
        <v>200</v>
      </c>
      <c r="M9" s="88">
        <v>120</v>
      </c>
      <c r="N9" s="18">
        <f t="shared" si="0"/>
        <v>-80</v>
      </c>
    </row>
    <row r="10" spans="1:15" ht="13">
      <c r="B10" s="6" t="s">
        <v>26</v>
      </c>
      <c r="C10" s="8">
        <f t="shared" ref="C10:F10" si="1">SUM(C6:C9)</f>
        <v>5400</v>
      </c>
      <c r="D10" s="8">
        <f t="shared" si="1"/>
        <v>6242</v>
      </c>
      <c r="E10" s="8">
        <f t="shared" si="1"/>
        <v>6075</v>
      </c>
      <c r="F10" s="8">
        <f t="shared" si="1"/>
        <v>6513.0899999999992</v>
      </c>
      <c r="G10" s="8">
        <f t="shared" ref="G10:K10" si="2">SUM(G6:G9)</f>
        <v>6742</v>
      </c>
      <c r="H10" s="8">
        <f t="shared" si="2"/>
        <v>6842</v>
      </c>
      <c r="I10" s="8">
        <f t="shared" si="2"/>
        <v>6375</v>
      </c>
      <c r="J10" s="8">
        <f t="shared" ref="J10" si="3">SUM(J6:J9)</f>
        <v>6763</v>
      </c>
      <c r="K10" s="8">
        <f t="shared" si="2"/>
        <v>4830</v>
      </c>
      <c r="L10" s="8">
        <f t="shared" ref="L10:M10" si="4">SUM(L6:L9)</f>
        <v>7275</v>
      </c>
      <c r="M10" s="8">
        <f t="shared" si="4"/>
        <v>6975</v>
      </c>
      <c r="N10" s="18">
        <f t="shared" si="0"/>
        <v>-300</v>
      </c>
    </row>
    <row r="11" spans="1:15" ht="13"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 t="s">
        <v>185</v>
      </c>
    </row>
    <row r="12" spans="1:15">
      <c r="C12" s="1" t="s">
        <v>20</v>
      </c>
      <c r="D12" s="1" t="s">
        <v>20</v>
      </c>
      <c r="E12" s="1" t="s">
        <v>21</v>
      </c>
      <c r="F12" s="1" t="s">
        <v>22</v>
      </c>
      <c r="G12" s="25" t="s">
        <v>20</v>
      </c>
      <c r="H12" s="25" t="s">
        <v>20</v>
      </c>
      <c r="I12" s="25" t="s">
        <v>20</v>
      </c>
      <c r="J12" s="25" t="s">
        <v>20</v>
      </c>
      <c r="K12" s="23" t="s">
        <v>22</v>
      </c>
      <c r="L12" s="25" t="s">
        <v>23</v>
      </c>
      <c r="M12" s="25" t="s">
        <v>23</v>
      </c>
      <c r="N12" s="1" t="s">
        <v>23</v>
      </c>
    </row>
    <row r="13" spans="1:15" ht="13">
      <c r="B13" s="5" t="s">
        <v>160</v>
      </c>
      <c r="C13" s="1">
        <v>2005</v>
      </c>
      <c r="D13" s="1">
        <v>2006</v>
      </c>
      <c r="E13" s="1">
        <v>2007</v>
      </c>
      <c r="F13" s="1" t="s">
        <v>177</v>
      </c>
      <c r="G13" s="1">
        <v>2010</v>
      </c>
      <c r="H13" s="1">
        <v>2011</v>
      </c>
      <c r="I13" s="23">
        <v>2012</v>
      </c>
      <c r="J13" s="23">
        <v>2013</v>
      </c>
      <c r="K13" s="23" t="s">
        <v>177</v>
      </c>
      <c r="L13" s="87">
        <v>2014</v>
      </c>
      <c r="M13" s="1">
        <v>2015</v>
      </c>
      <c r="N13" s="1" t="s">
        <v>154</v>
      </c>
    </row>
    <row r="14" spans="1:15">
      <c r="A14" s="2">
        <v>402.11</v>
      </c>
      <c r="B14" s="22" t="s">
        <v>112</v>
      </c>
      <c r="C14" s="8">
        <v>0</v>
      </c>
      <c r="D14" s="8">
        <v>0</v>
      </c>
      <c r="E14" s="8">
        <v>760</v>
      </c>
      <c r="F14" s="21">
        <v>862.78</v>
      </c>
      <c r="G14" s="21">
        <v>1292</v>
      </c>
      <c r="H14" s="21">
        <v>1240</v>
      </c>
      <c r="I14" s="21">
        <v>985</v>
      </c>
      <c r="J14" s="88">
        <v>863</v>
      </c>
      <c r="K14" s="21">
        <v>823</v>
      </c>
      <c r="L14" s="8">
        <v>1000</v>
      </c>
      <c r="M14" s="88">
        <v>1000</v>
      </c>
      <c r="N14" s="18">
        <f>SUM(M14-L14)</f>
        <v>0</v>
      </c>
    </row>
    <row r="15" spans="1:15">
      <c r="A15" s="2">
        <v>402.19200000000001</v>
      </c>
      <c r="B15" s="22" t="s">
        <v>191</v>
      </c>
      <c r="C15" s="8"/>
      <c r="D15" s="8"/>
      <c r="E15" s="8">
        <v>61</v>
      </c>
      <c r="F15" s="8">
        <v>213.73</v>
      </c>
      <c r="G15" s="8">
        <f>SUM(G14*0.0765)</f>
        <v>98.837999999999994</v>
      </c>
      <c r="H15" s="8">
        <v>95</v>
      </c>
      <c r="I15" s="8">
        <v>87</v>
      </c>
      <c r="J15" s="8">
        <v>66</v>
      </c>
      <c r="K15" s="8">
        <v>63</v>
      </c>
      <c r="L15" s="8">
        <v>90</v>
      </c>
      <c r="M15" s="88">
        <v>77</v>
      </c>
      <c r="N15" s="18">
        <f t="shared" ref="N15:N17" si="5">SUM(M15-L15)</f>
        <v>-13</v>
      </c>
    </row>
    <row r="16" spans="1:15">
      <c r="A16" s="2">
        <v>402.22</v>
      </c>
      <c r="B16" s="22" t="s">
        <v>192</v>
      </c>
      <c r="C16" s="8">
        <v>0</v>
      </c>
      <c r="D16" s="8">
        <v>10</v>
      </c>
      <c r="E16" s="8">
        <v>110.96</v>
      </c>
      <c r="F16" s="8">
        <v>275.24</v>
      </c>
      <c r="G16" s="8">
        <v>18</v>
      </c>
      <c r="H16" s="8">
        <v>203</v>
      </c>
      <c r="I16" s="8">
        <v>92</v>
      </c>
      <c r="J16" s="8">
        <v>155</v>
      </c>
      <c r="K16" s="8">
        <v>175</v>
      </c>
      <c r="L16" s="8">
        <v>350</v>
      </c>
      <c r="M16" s="88">
        <v>200</v>
      </c>
      <c r="N16" s="18">
        <f t="shared" si="5"/>
        <v>-150</v>
      </c>
    </row>
    <row r="17" spans="1:26" ht="13">
      <c r="B17" s="6" t="s">
        <v>26</v>
      </c>
      <c r="C17" s="8">
        <f t="shared" ref="C17:F17" si="6">SUM(C14:C16)</f>
        <v>0</v>
      </c>
      <c r="D17" s="8">
        <f t="shared" si="6"/>
        <v>10</v>
      </c>
      <c r="E17" s="8">
        <f t="shared" si="6"/>
        <v>931.96</v>
      </c>
      <c r="F17" s="8">
        <f t="shared" si="6"/>
        <v>1351.75</v>
      </c>
      <c r="G17" s="8">
        <f t="shared" ref="G17:K17" si="7">SUM(G14:G16)</f>
        <v>1408.838</v>
      </c>
      <c r="H17" s="8">
        <f t="shared" si="7"/>
        <v>1538</v>
      </c>
      <c r="I17" s="8">
        <f t="shared" si="7"/>
        <v>1164</v>
      </c>
      <c r="J17" s="8">
        <f t="shared" ref="J17" si="8">SUM(J14:J16)</f>
        <v>1084</v>
      </c>
      <c r="K17" s="8">
        <f t="shared" si="7"/>
        <v>1061</v>
      </c>
      <c r="L17" s="8">
        <f t="shared" ref="L17:M17" si="9">SUM(L14:L16)</f>
        <v>1440</v>
      </c>
      <c r="M17" s="8">
        <f t="shared" si="9"/>
        <v>1277</v>
      </c>
      <c r="N17" s="18">
        <f t="shared" si="5"/>
        <v>-163</v>
      </c>
    </row>
    <row r="18" spans="1:26" ht="13"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26">
      <c r="C19" s="1" t="s">
        <v>20</v>
      </c>
      <c r="D19" s="1" t="s">
        <v>20</v>
      </c>
      <c r="E19" s="1" t="s">
        <v>21</v>
      </c>
      <c r="F19" s="1" t="s">
        <v>22</v>
      </c>
      <c r="G19" s="25" t="s">
        <v>20</v>
      </c>
      <c r="H19" s="25" t="s">
        <v>20</v>
      </c>
      <c r="I19" s="25" t="s">
        <v>20</v>
      </c>
      <c r="J19" s="25" t="s">
        <v>20</v>
      </c>
      <c r="K19" s="23" t="s">
        <v>22</v>
      </c>
      <c r="L19" s="25" t="s">
        <v>23</v>
      </c>
      <c r="M19" s="25" t="s">
        <v>23</v>
      </c>
      <c r="N19" s="1" t="s">
        <v>23</v>
      </c>
      <c r="R19" s="7"/>
      <c r="S19" s="7"/>
      <c r="T19" s="7"/>
      <c r="U19" s="7"/>
      <c r="V19" s="7"/>
      <c r="W19" s="7"/>
      <c r="Y19" s="15"/>
      <c r="Z19" s="2"/>
    </row>
    <row r="20" spans="1:26" ht="13">
      <c r="B20" s="5" t="s">
        <v>10</v>
      </c>
      <c r="C20" s="1">
        <v>2005</v>
      </c>
      <c r="D20" s="1">
        <v>2006</v>
      </c>
      <c r="E20" s="1">
        <v>2007</v>
      </c>
      <c r="F20" s="1" t="s">
        <v>177</v>
      </c>
      <c r="G20" s="1">
        <v>2010</v>
      </c>
      <c r="H20" s="1">
        <v>2011</v>
      </c>
      <c r="I20" s="23">
        <v>2012</v>
      </c>
      <c r="J20" s="23">
        <v>2013</v>
      </c>
      <c r="K20" s="23" t="s">
        <v>177</v>
      </c>
      <c r="L20" s="87">
        <v>2014</v>
      </c>
      <c r="M20" s="1">
        <v>2015</v>
      </c>
      <c r="N20" s="1" t="s">
        <v>154</v>
      </c>
    </row>
    <row r="21" spans="1:26">
      <c r="A21" s="2">
        <v>403.10500000000002</v>
      </c>
      <c r="B21" t="s">
        <v>130</v>
      </c>
      <c r="C21" s="7">
        <v>6769</v>
      </c>
      <c r="D21" s="7">
        <v>6917</v>
      </c>
      <c r="E21" s="7">
        <v>7315.56</v>
      </c>
      <c r="F21" s="7">
        <v>5934.98</v>
      </c>
      <c r="G21" s="7">
        <v>8161</v>
      </c>
      <c r="H21" s="7">
        <v>8613</v>
      </c>
      <c r="I21" s="7">
        <v>8651</v>
      </c>
      <c r="J21" s="7">
        <v>10094</v>
      </c>
      <c r="K21" s="7">
        <v>12462</v>
      </c>
      <c r="L21" s="7">
        <v>14000</v>
      </c>
      <c r="M21" s="18">
        <v>13000</v>
      </c>
      <c r="N21" s="18">
        <f>SUM(M21-L21)</f>
        <v>-1000</v>
      </c>
      <c r="R21" s="2"/>
      <c r="S21" s="2"/>
      <c r="T21" s="2"/>
      <c r="U21" s="2"/>
      <c r="V21" s="2"/>
      <c r="W21" s="2"/>
      <c r="X21" s="2"/>
    </row>
    <row r="22" spans="1:26">
      <c r="A22" s="2">
        <v>403.19200000000001</v>
      </c>
      <c r="B22" t="s">
        <v>137</v>
      </c>
      <c r="C22" s="7">
        <v>541.52</v>
      </c>
      <c r="D22" s="7">
        <v>685</v>
      </c>
      <c r="E22" s="7">
        <v>725</v>
      </c>
      <c r="F22" s="7">
        <v>1926.07</v>
      </c>
      <c r="G22" s="7">
        <v>620</v>
      </c>
      <c r="H22" s="7">
        <v>659</v>
      </c>
      <c r="I22" s="7">
        <v>662</v>
      </c>
      <c r="J22" s="7">
        <v>678</v>
      </c>
      <c r="K22" s="7">
        <v>175</v>
      </c>
      <c r="L22" s="7">
        <v>660</v>
      </c>
      <c r="M22" s="18">
        <v>995</v>
      </c>
      <c r="N22" s="18">
        <f t="shared" ref="N22:N28" si="10">SUM(M22-L22)</f>
        <v>335</v>
      </c>
      <c r="R22" s="2"/>
      <c r="S22" s="2"/>
      <c r="T22" s="2"/>
      <c r="U22" s="2"/>
      <c r="V22" s="2"/>
      <c r="W22" s="2"/>
      <c r="X22" s="2"/>
    </row>
    <row r="23" spans="1:26">
      <c r="A23" s="2">
        <v>403.20100000000002</v>
      </c>
      <c r="B23" s="22" t="s">
        <v>193</v>
      </c>
      <c r="C23" s="7">
        <v>56417</v>
      </c>
      <c r="D23" s="7">
        <v>65976</v>
      </c>
      <c r="E23" s="7">
        <v>59901.95</v>
      </c>
      <c r="F23" s="7">
        <v>33634.99</v>
      </c>
      <c r="G23" s="7">
        <v>42248</v>
      </c>
      <c r="H23" s="7">
        <v>31621.94</v>
      </c>
      <c r="I23" s="7">
        <v>27230</v>
      </c>
      <c r="J23" s="7">
        <v>11495</v>
      </c>
      <c r="K23" s="7">
        <v>307</v>
      </c>
      <c r="L23" s="7">
        <v>700</v>
      </c>
      <c r="M23" s="18">
        <v>400</v>
      </c>
      <c r="N23" s="18">
        <f t="shared" si="10"/>
        <v>-300</v>
      </c>
      <c r="O23" s="26" t="s">
        <v>185</v>
      </c>
    </row>
    <row r="24" spans="1:26">
      <c r="A24" s="2">
        <v>403.22</v>
      </c>
      <c r="B24" t="s">
        <v>171</v>
      </c>
      <c r="C24" s="7">
        <v>461</v>
      </c>
      <c r="D24" s="7">
        <v>1072</v>
      </c>
      <c r="E24" s="7">
        <v>1110.71</v>
      </c>
      <c r="F24" s="7">
        <v>1156.26</v>
      </c>
      <c r="G24" s="7">
        <v>1303</v>
      </c>
      <c r="H24" s="7">
        <v>2791.29</v>
      </c>
      <c r="I24" s="7">
        <v>2837</v>
      </c>
      <c r="J24" s="7">
        <v>3083</v>
      </c>
      <c r="K24" s="7">
        <v>2515</v>
      </c>
      <c r="L24" s="7">
        <v>2200</v>
      </c>
      <c r="M24" s="18">
        <v>3500</v>
      </c>
      <c r="N24" s="18">
        <f t="shared" si="10"/>
        <v>1300</v>
      </c>
    </row>
    <row r="25" spans="1:26">
      <c r="A25" s="2">
        <v>403.31</v>
      </c>
      <c r="B25" t="s">
        <v>131</v>
      </c>
      <c r="C25" s="7">
        <v>49369</v>
      </c>
      <c r="D25" s="7">
        <v>52650</v>
      </c>
      <c r="E25" s="7">
        <v>56172</v>
      </c>
      <c r="F25" s="7">
        <v>11546.1</v>
      </c>
      <c r="G25" s="7">
        <v>11196</v>
      </c>
      <c r="H25" s="7">
        <v>11768.73</v>
      </c>
      <c r="I25" s="7">
        <v>9916</v>
      </c>
      <c r="J25" s="7">
        <v>4970</v>
      </c>
      <c r="K25" s="7">
        <v>3933</v>
      </c>
      <c r="L25" s="7">
        <v>3600</v>
      </c>
      <c r="M25" s="18">
        <v>4800</v>
      </c>
      <c r="N25" s="18">
        <f t="shared" si="10"/>
        <v>1200</v>
      </c>
    </row>
    <row r="26" spans="1:26">
      <c r="A26" s="2">
        <v>403.31099999999998</v>
      </c>
      <c r="B26" t="s">
        <v>201</v>
      </c>
      <c r="C26" s="7"/>
      <c r="D26" s="7"/>
      <c r="E26" s="7"/>
      <c r="F26" s="7"/>
      <c r="G26" s="7">
        <v>720</v>
      </c>
      <c r="H26" s="7">
        <v>1092</v>
      </c>
      <c r="I26" s="7">
        <v>0</v>
      </c>
      <c r="J26" s="7">
        <v>0</v>
      </c>
      <c r="K26" s="7">
        <v>0</v>
      </c>
      <c r="L26" s="7">
        <v>0</v>
      </c>
      <c r="M26" s="18">
        <v>0</v>
      </c>
      <c r="N26" s="18">
        <f t="shared" si="10"/>
        <v>0</v>
      </c>
    </row>
    <row r="27" spans="1:26">
      <c r="A27" s="2">
        <v>403.35300000000001</v>
      </c>
      <c r="B27" s="22" t="s">
        <v>194</v>
      </c>
      <c r="C27" s="7">
        <v>0</v>
      </c>
      <c r="D27" s="7">
        <v>36</v>
      </c>
      <c r="E27" s="7"/>
      <c r="F27" s="7">
        <v>18</v>
      </c>
      <c r="G27" s="7">
        <v>21</v>
      </c>
      <c r="H27" s="7">
        <v>21</v>
      </c>
      <c r="I27" s="7">
        <v>21</v>
      </c>
      <c r="J27" s="7">
        <v>21</v>
      </c>
      <c r="K27" s="7">
        <v>26</v>
      </c>
      <c r="L27" s="7">
        <v>100</v>
      </c>
      <c r="M27" s="18">
        <v>30</v>
      </c>
      <c r="N27" s="18">
        <f t="shared" si="10"/>
        <v>-70</v>
      </c>
      <c r="T27" s="8"/>
      <c r="U27" s="8"/>
      <c r="V27" s="8"/>
      <c r="W27" s="8"/>
      <c r="X27" s="8"/>
      <c r="Y27" s="8"/>
    </row>
    <row r="28" spans="1:26" ht="13">
      <c r="B28" s="6" t="s">
        <v>26</v>
      </c>
      <c r="C28" s="7">
        <f t="shared" ref="C28:F28" si="11">SUM(C21:C27)</f>
        <v>113557.52</v>
      </c>
      <c r="D28" s="7">
        <f t="shared" si="11"/>
        <v>127336</v>
      </c>
      <c r="E28" s="7">
        <f t="shared" si="11"/>
        <v>125225.22</v>
      </c>
      <c r="F28" s="7">
        <f t="shared" si="11"/>
        <v>54216.399999999994</v>
      </c>
      <c r="G28" s="7">
        <f t="shared" ref="G28:M28" si="12">SUM(G21:G27)</f>
        <v>64269</v>
      </c>
      <c r="H28" s="7">
        <f t="shared" si="12"/>
        <v>56566.960000000006</v>
      </c>
      <c r="I28" s="7">
        <f t="shared" si="12"/>
        <v>49317</v>
      </c>
      <c r="J28" s="7">
        <f t="shared" ref="J28" si="13">SUM(J21:J27)</f>
        <v>30341</v>
      </c>
      <c r="K28" s="7">
        <f t="shared" si="12"/>
        <v>19418</v>
      </c>
      <c r="L28" s="7">
        <f t="shared" ref="L28" si="14">SUM(L21:L27)</f>
        <v>21260</v>
      </c>
      <c r="M28" s="7">
        <f t="shared" si="12"/>
        <v>22725</v>
      </c>
      <c r="N28" s="18">
        <f t="shared" si="10"/>
        <v>1465</v>
      </c>
    </row>
    <row r="29" spans="1:26">
      <c r="N29" s="22" t="s">
        <v>185</v>
      </c>
    </row>
    <row r="30" spans="1:26">
      <c r="C30" s="1" t="s">
        <v>20</v>
      </c>
      <c r="D30" s="1" t="s">
        <v>20</v>
      </c>
      <c r="E30" s="1" t="s">
        <v>21</v>
      </c>
      <c r="F30" s="1" t="s">
        <v>22</v>
      </c>
      <c r="G30" s="25" t="s">
        <v>20</v>
      </c>
      <c r="H30" s="25" t="s">
        <v>20</v>
      </c>
      <c r="I30" s="25" t="s">
        <v>20</v>
      </c>
      <c r="J30" s="25" t="s">
        <v>20</v>
      </c>
      <c r="K30" s="23" t="s">
        <v>22</v>
      </c>
      <c r="L30" s="25" t="s">
        <v>23</v>
      </c>
      <c r="M30" s="25" t="s">
        <v>23</v>
      </c>
      <c r="N30" s="1" t="s">
        <v>23</v>
      </c>
    </row>
    <row r="31" spans="1:26" ht="13">
      <c r="B31" s="5" t="s">
        <v>11</v>
      </c>
      <c r="C31" s="1">
        <v>2005</v>
      </c>
      <c r="D31" s="1">
        <v>2006</v>
      </c>
      <c r="E31" s="1">
        <v>2007</v>
      </c>
      <c r="F31" s="1" t="s">
        <v>177</v>
      </c>
      <c r="G31" s="1">
        <v>2010</v>
      </c>
      <c r="H31" s="1">
        <v>2011</v>
      </c>
      <c r="I31" s="23">
        <v>2012</v>
      </c>
      <c r="J31" s="23">
        <v>2013</v>
      </c>
      <c r="K31" s="23" t="s">
        <v>177</v>
      </c>
      <c r="L31" s="87">
        <v>2014</v>
      </c>
      <c r="M31" s="1">
        <v>2015</v>
      </c>
      <c r="N31" s="1" t="s">
        <v>154</v>
      </c>
    </row>
    <row r="32" spans="1:26">
      <c r="A32" s="2">
        <v>404.31</v>
      </c>
      <c r="B32" t="s">
        <v>11</v>
      </c>
      <c r="C32" s="7">
        <v>7110</v>
      </c>
      <c r="D32" s="7">
        <v>4700</v>
      </c>
      <c r="E32" s="7">
        <v>12542.57</v>
      </c>
      <c r="F32" s="7">
        <v>16213.18</v>
      </c>
      <c r="G32" s="7">
        <v>6698</v>
      </c>
      <c r="H32" s="7">
        <v>6215.1</v>
      </c>
      <c r="I32" s="7">
        <v>15188</v>
      </c>
      <c r="J32" s="7">
        <v>9274</v>
      </c>
      <c r="K32" s="7">
        <v>8554</v>
      </c>
      <c r="L32" s="7">
        <v>7500</v>
      </c>
      <c r="M32" s="18">
        <v>8500</v>
      </c>
      <c r="N32" s="18">
        <f>SUM(M32-L32)</f>
        <v>1000</v>
      </c>
    </row>
    <row r="33" spans="1:15">
      <c r="A33" s="2">
        <v>404.31400000000002</v>
      </c>
      <c r="B33" t="s">
        <v>65</v>
      </c>
      <c r="C33" s="7"/>
      <c r="D33" s="7"/>
      <c r="E33" s="7"/>
      <c r="F33" s="7"/>
      <c r="G33" s="7">
        <v>22</v>
      </c>
      <c r="H33" s="7">
        <v>0</v>
      </c>
      <c r="I33" s="7">
        <v>0</v>
      </c>
      <c r="J33" s="7">
        <v>80</v>
      </c>
      <c r="K33" s="7">
        <v>0</v>
      </c>
      <c r="L33" s="7">
        <v>0</v>
      </c>
      <c r="M33" s="18">
        <v>100</v>
      </c>
      <c r="N33" s="18">
        <f t="shared" ref="N33:N35" si="15">SUM(M33-L33)</f>
        <v>100</v>
      </c>
    </row>
    <row r="34" spans="1:15">
      <c r="A34" s="2">
        <v>404.45</v>
      </c>
      <c r="B34" t="s">
        <v>66</v>
      </c>
      <c r="C34" s="7"/>
      <c r="D34" s="7"/>
      <c r="E34" s="7"/>
      <c r="F34" s="7"/>
      <c r="G34" s="7">
        <v>0</v>
      </c>
      <c r="H34" s="7">
        <v>1137</v>
      </c>
      <c r="I34" s="7">
        <v>509</v>
      </c>
      <c r="J34" s="7">
        <v>0</v>
      </c>
      <c r="K34" s="7">
        <v>2000</v>
      </c>
      <c r="L34" s="7">
        <v>1000</v>
      </c>
      <c r="M34" s="18">
        <v>2000</v>
      </c>
      <c r="N34" s="18">
        <f t="shared" si="15"/>
        <v>1000</v>
      </c>
    </row>
    <row r="35" spans="1:15" ht="14.25" customHeight="1">
      <c r="B35" s="6" t="s">
        <v>26</v>
      </c>
      <c r="C35" s="7">
        <f t="shared" ref="C35:F35" si="16">SUM(C32:C34)</f>
        <v>7110</v>
      </c>
      <c r="D35" s="7">
        <f t="shared" si="16"/>
        <v>4700</v>
      </c>
      <c r="E35" s="7">
        <f t="shared" si="16"/>
        <v>12542.57</v>
      </c>
      <c r="F35" s="7">
        <f t="shared" si="16"/>
        <v>16213.18</v>
      </c>
      <c r="G35" s="7">
        <f t="shared" ref="G35:M35" si="17">SUM(G32:G34)</f>
        <v>6720</v>
      </c>
      <c r="H35" s="7">
        <f t="shared" si="17"/>
        <v>7352.1</v>
      </c>
      <c r="I35" s="7">
        <f t="shared" si="17"/>
        <v>15697</v>
      </c>
      <c r="J35" s="7">
        <f t="shared" ref="J35" si="18">SUM(J32:J34)</f>
        <v>9354</v>
      </c>
      <c r="K35" s="7">
        <f t="shared" si="17"/>
        <v>10554</v>
      </c>
      <c r="L35" s="7">
        <f t="shared" ref="L35" si="19">SUM(L32:L34)</f>
        <v>8500</v>
      </c>
      <c r="M35" s="7">
        <f t="shared" si="17"/>
        <v>10600</v>
      </c>
      <c r="N35" s="18">
        <f t="shared" si="15"/>
        <v>2100</v>
      </c>
    </row>
    <row r="36" spans="1:15" ht="14.25" customHeight="1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8"/>
    </row>
    <row r="37" spans="1:15" ht="14.25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8"/>
    </row>
    <row r="38" spans="1:15" ht="14.25" customHeight="1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8"/>
    </row>
    <row r="40" spans="1:15">
      <c r="C40" s="1" t="s">
        <v>20</v>
      </c>
      <c r="D40" s="1" t="s">
        <v>20</v>
      </c>
      <c r="E40" s="1" t="s">
        <v>21</v>
      </c>
      <c r="F40" s="1" t="s">
        <v>22</v>
      </c>
      <c r="G40" s="25" t="s">
        <v>20</v>
      </c>
      <c r="H40" s="25" t="s">
        <v>20</v>
      </c>
      <c r="I40" s="25" t="s">
        <v>20</v>
      </c>
      <c r="J40" s="25" t="s">
        <v>20</v>
      </c>
      <c r="K40" s="23" t="s">
        <v>22</v>
      </c>
      <c r="L40" s="25" t="s">
        <v>23</v>
      </c>
      <c r="M40" s="25" t="s">
        <v>23</v>
      </c>
      <c r="N40" s="1" t="s">
        <v>23</v>
      </c>
    </row>
    <row r="41" spans="1:15" ht="13">
      <c r="A41" s="100" t="s">
        <v>293</v>
      </c>
      <c r="B41" s="100"/>
      <c r="C41" s="1">
        <v>2005</v>
      </c>
      <c r="D41" s="1">
        <v>2006</v>
      </c>
      <c r="E41" s="1">
        <v>2007</v>
      </c>
      <c r="F41" s="1" t="s">
        <v>177</v>
      </c>
      <c r="G41" s="1">
        <v>2010</v>
      </c>
      <c r="H41" s="1">
        <v>2011</v>
      </c>
      <c r="I41" s="23">
        <v>2012</v>
      </c>
      <c r="J41" s="23">
        <v>2013</v>
      </c>
      <c r="K41" s="23" t="s">
        <v>177</v>
      </c>
      <c r="L41" s="87">
        <v>2014</v>
      </c>
      <c r="M41" s="1">
        <v>2015</v>
      </c>
      <c r="N41" s="1" t="s">
        <v>154</v>
      </c>
    </row>
    <row r="42" spans="1:15">
      <c r="A42" s="2">
        <v>405.11</v>
      </c>
      <c r="B42" s="22" t="s">
        <v>196</v>
      </c>
      <c r="C42" s="8">
        <v>31682</v>
      </c>
      <c r="D42" s="8">
        <v>34310</v>
      </c>
      <c r="E42" s="8">
        <v>36556.199999999997</v>
      </c>
      <c r="F42" s="8">
        <v>26333.48</v>
      </c>
      <c r="G42" s="8">
        <v>36234</v>
      </c>
      <c r="H42" s="8">
        <v>37294.400000000001</v>
      </c>
      <c r="I42" s="8">
        <v>5123</v>
      </c>
      <c r="J42" s="8">
        <v>31985</v>
      </c>
      <c r="K42" s="8">
        <v>12598</v>
      </c>
      <c r="L42" s="8">
        <v>38584</v>
      </c>
      <c r="M42" s="88">
        <v>22500</v>
      </c>
      <c r="N42" s="18">
        <f>SUM(M42-L42)</f>
        <v>-16084</v>
      </c>
      <c r="O42" s="94" t="s">
        <v>185</v>
      </c>
    </row>
    <row r="43" spans="1:15">
      <c r="A43" s="2">
        <v>405.18</v>
      </c>
      <c r="B43" t="s">
        <v>97</v>
      </c>
      <c r="C43" s="8">
        <v>1411</v>
      </c>
      <c r="F43" s="8">
        <v>438.67</v>
      </c>
      <c r="G43" s="8">
        <v>0</v>
      </c>
      <c r="H43" s="8">
        <v>0</v>
      </c>
      <c r="I43" s="8">
        <v>484</v>
      </c>
      <c r="J43" s="8">
        <v>0</v>
      </c>
      <c r="K43" s="8">
        <v>0</v>
      </c>
      <c r="L43" s="8">
        <v>0</v>
      </c>
      <c r="M43" s="88">
        <v>0</v>
      </c>
      <c r="N43" s="18">
        <f t="shared" ref="N43:N59" si="20">SUM(M43-L43)</f>
        <v>0</v>
      </c>
    </row>
    <row r="44" spans="1:15">
      <c r="A44" s="2">
        <v>405.19200000000001</v>
      </c>
      <c r="B44" t="s">
        <v>136</v>
      </c>
      <c r="C44" s="8">
        <v>2488</v>
      </c>
      <c r="D44" s="8">
        <v>2755</v>
      </c>
      <c r="E44" s="8">
        <v>2658</v>
      </c>
      <c r="F44" s="8">
        <v>9897.99</v>
      </c>
      <c r="G44" s="8">
        <v>2451</v>
      </c>
      <c r="H44" s="8">
        <v>3065</v>
      </c>
      <c r="I44" s="8">
        <v>428</v>
      </c>
      <c r="J44" s="8">
        <v>2447</v>
      </c>
      <c r="K44" s="8">
        <v>474</v>
      </c>
      <c r="L44" s="8">
        <v>2951</v>
      </c>
      <c r="M44" s="88">
        <v>1730</v>
      </c>
      <c r="N44" s="18">
        <f t="shared" si="20"/>
        <v>-1221</v>
      </c>
    </row>
    <row r="45" spans="1:15">
      <c r="A45" s="2">
        <v>405.19600000000003</v>
      </c>
      <c r="B45" t="s">
        <v>68</v>
      </c>
      <c r="C45" s="8">
        <v>11000</v>
      </c>
      <c r="D45" s="8">
        <v>11550</v>
      </c>
      <c r="E45" s="8">
        <v>9009</v>
      </c>
      <c r="F45" s="21">
        <v>10449.86</v>
      </c>
      <c r="G45" s="21">
        <v>8880</v>
      </c>
      <c r="H45" s="21">
        <v>6590</v>
      </c>
      <c r="I45" s="21">
        <v>7116</v>
      </c>
      <c r="J45" s="88">
        <v>5125</v>
      </c>
      <c r="K45" s="21">
        <v>0</v>
      </c>
      <c r="L45" s="88">
        <v>8461</v>
      </c>
      <c r="M45" s="88">
        <v>0</v>
      </c>
      <c r="N45" s="18">
        <f t="shared" si="20"/>
        <v>-8461</v>
      </c>
      <c r="O45" s="70" t="s">
        <v>185</v>
      </c>
    </row>
    <row r="46" spans="1:15">
      <c r="A46" s="2">
        <v>405.21300000000002</v>
      </c>
      <c r="B46" t="s">
        <v>62</v>
      </c>
      <c r="C46" s="8">
        <v>3035</v>
      </c>
      <c r="D46" s="8">
        <v>3395</v>
      </c>
      <c r="E46" s="8">
        <v>4333.7299999999996</v>
      </c>
      <c r="F46" s="8">
        <v>3192.07</v>
      </c>
      <c r="G46" s="8">
        <v>3492</v>
      </c>
      <c r="H46" s="8">
        <v>8619</v>
      </c>
      <c r="I46" s="8">
        <v>5057</v>
      </c>
      <c r="J46" s="8">
        <v>4642</v>
      </c>
      <c r="K46" s="8">
        <v>5344</v>
      </c>
      <c r="L46" s="8">
        <v>1500</v>
      </c>
      <c r="M46" s="88">
        <v>5000</v>
      </c>
      <c r="N46" s="18">
        <f t="shared" si="20"/>
        <v>3500</v>
      </c>
    </row>
    <row r="47" spans="1:15">
      <c r="A47" s="2">
        <v>405.21499999999997</v>
      </c>
      <c r="B47" t="s">
        <v>69</v>
      </c>
      <c r="C47" s="8"/>
      <c r="D47" s="8"/>
      <c r="E47" s="8"/>
      <c r="F47" s="8">
        <v>1338.94</v>
      </c>
      <c r="G47" s="8">
        <v>1520</v>
      </c>
      <c r="H47" s="8">
        <v>1636</v>
      </c>
      <c r="I47" s="8">
        <v>1831</v>
      </c>
      <c r="J47" s="8">
        <v>1793</v>
      </c>
      <c r="K47" s="8">
        <v>841</v>
      </c>
      <c r="L47" s="8">
        <v>1600</v>
      </c>
      <c r="M47" s="88">
        <v>1600</v>
      </c>
      <c r="N47" s="18">
        <f t="shared" si="20"/>
        <v>0</v>
      </c>
    </row>
    <row r="48" spans="1:15">
      <c r="A48" s="2">
        <v>405.25200000000001</v>
      </c>
      <c r="B48" s="22" t="s">
        <v>264</v>
      </c>
      <c r="C48" s="7"/>
      <c r="D48" s="7"/>
      <c r="E48" s="7"/>
      <c r="F48" s="7">
        <v>1447.5</v>
      </c>
      <c r="G48" s="7">
        <v>1538</v>
      </c>
      <c r="H48" s="7">
        <v>250</v>
      </c>
      <c r="I48" s="7">
        <v>4261</v>
      </c>
      <c r="J48" s="7">
        <v>1025</v>
      </c>
      <c r="K48" s="7">
        <v>5198</v>
      </c>
      <c r="L48" s="7">
        <v>5300</v>
      </c>
      <c r="M48" s="18">
        <v>8000</v>
      </c>
      <c r="N48" s="18">
        <f t="shared" si="20"/>
        <v>2700</v>
      </c>
      <c r="O48" s="26" t="s">
        <v>185</v>
      </c>
    </row>
    <row r="49" spans="1:16">
      <c r="A49" s="2">
        <v>405.26</v>
      </c>
      <c r="B49" s="22" t="s">
        <v>265</v>
      </c>
      <c r="C49" s="8">
        <v>3232</v>
      </c>
      <c r="D49" s="8">
        <v>9585</v>
      </c>
      <c r="E49" s="8">
        <v>7353.78</v>
      </c>
      <c r="F49" s="8">
        <v>302.77999999999997</v>
      </c>
      <c r="G49" s="21">
        <v>1072</v>
      </c>
      <c r="H49" s="8">
        <v>2416</v>
      </c>
      <c r="I49" s="8">
        <v>639</v>
      </c>
      <c r="J49" s="8">
        <v>576</v>
      </c>
      <c r="K49" s="8">
        <v>1161</v>
      </c>
      <c r="L49" s="8">
        <v>2000</v>
      </c>
      <c r="M49" s="88">
        <v>2800</v>
      </c>
      <c r="N49" s="18">
        <f t="shared" si="20"/>
        <v>800</v>
      </c>
      <c r="O49" s="22" t="s">
        <v>185</v>
      </c>
    </row>
    <row r="50" spans="1:16">
      <c r="A50" s="2">
        <v>405.3</v>
      </c>
      <c r="B50" t="s">
        <v>121</v>
      </c>
      <c r="C50" s="8">
        <v>10411</v>
      </c>
      <c r="D50" s="8">
        <v>6779</v>
      </c>
      <c r="E50" s="8">
        <v>6402.12</v>
      </c>
      <c r="F50" s="8">
        <v>609.07000000000005</v>
      </c>
      <c r="G50" s="8">
        <v>598</v>
      </c>
      <c r="H50" s="8">
        <v>544</v>
      </c>
      <c r="I50" s="8">
        <v>938</v>
      </c>
      <c r="J50" s="8">
        <v>719</v>
      </c>
      <c r="K50" s="8">
        <v>670</v>
      </c>
      <c r="L50" s="8">
        <v>720</v>
      </c>
      <c r="M50" s="88">
        <v>720</v>
      </c>
      <c r="N50" s="18">
        <f t="shared" si="20"/>
        <v>0</v>
      </c>
      <c r="O50" s="26" t="s">
        <v>185</v>
      </c>
    </row>
    <row r="51" spans="1:16">
      <c r="A51" s="2">
        <v>405.30500000000001</v>
      </c>
      <c r="B51" t="s">
        <v>71</v>
      </c>
      <c r="C51" s="8"/>
      <c r="D51" s="8"/>
      <c r="E51" s="8"/>
      <c r="F51" s="8">
        <v>380</v>
      </c>
      <c r="G51" s="8">
        <v>411</v>
      </c>
      <c r="H51" s="8">
        <v>240</v>
      </c>
      <c r="I51" s="8">
        <v>380</v>
      </c>
      <c r="J51" s="8">
        <v>50</v>
      </c>
      <c r="K51" s="8">
        <v>120</v>
      </c>
      <c r="L51" s="8">
        <v>250</v>
      </c>
      <c r="M51" s="88">
        <v>250</v>
      </c>
      <c r="N51" s="18">
        <f t="shared" si="20"/>
        <v>0</v>
      </c>
      <c r="O51" s="22" t="s">
        <v>185</v>
      </c>
    </row>
    <row r="52" spans="1:16">
      <c r="A52" s="2">
        <v>405.30599999999998</v>
      </c>
      <c r="B52" t="s">
        <v>72</v>
      </c>
      <c r="C52" s="8"/>
      <c r="D52" s="8"/>
      <c r="E52" s="8"/>
      <c r="F52" s="8"/>
      <c r="G52" s="8">
        <v>805</v>
      </c>
      <c r="H52" s="8">
        <v>805</v>
      </c>
      <c r="I52" s="8">
        <v>0</v>
      </c>
      <c r="J52" s="8">
        <v>837</v>
      </c>
      <c r="K52" s="8">
        <v>837</v>
      </c>
      <c r="L52" s="8">
        <v>875</v>
      </c>
      <c r="M52" s="88">
        <v>875</v>
      </c>
      <c r="N52" s="18">
        <f t="shared" si="20"/>
        <v>0</v>
      </c>
    </row>
    <row r="53" spans="1:16">
      <c r="A53" s="2">
        <v>405.31700000000001</v>
      </c>
      <c r="B53" t="s">
        <v>64</v>
      </c>
      <c r="C53" s="8"/>
      <c r="D53" s="8"/>
      <c r="E53" s="8"/>
      <c r="F53" s="8">
        <v>1533.26</v>
      </c>
      <c r="G53" s="8">
        <v>965</v>
      </c>
      <c r="H53" s="8">
        <v>658</v>
      </c>
      <c r="I53" s="8">
        <v>350</v>
      </c>
      <c r="J53" s="8">
        <v>316</v>
      </c>
      <c r="K53" s="8">
        <v>126</v>
      </c>
      <c r="L53" s="8">
        <v>300</v>
      </c>
      <c r="M53" s="88">
        <v>300</v>
      </c>
      <c r="N53" s="18">
        <f t="shared" si="20"/>
        <v>0</v>
      </c>
    </row>
    <row r="54" spans="1:16">
      <c r="A54" s="2">
        <v>405.33</v>
      </c>
      <c r="B54" t="s">
        <v>73</v>
      </c>
      <c r="C54" s="8"/>
      <c r="D54" s="8"/>
      <c r="E54" s="8"/>
      <c r="F54" s="8">
        <v>633.29</v>
      </c>
      <c r="G54" s="8">
        <v>595</v>
      </c>
      <c r="H54" s="8">
        <v>243</v>
      </c>
      <c r="I54" s="60">
        <v>-128</v>
      </c>
      <c r="J54" s="60">
        <v>625</v>
      </c>
      <c r="K54" s="8">
        <v>122</v>
      </c>
      <c r="L54" s="8">
        <v>500</v>
      </c>
      <c r="M54" s="88">
        <v>500</v>
      </c>
      <c r="N54" s="18">
        <f t="shared" si="20"/>
        <v>0</v>
      </c>
    </row>
    <row r="55" spans="1:16">
      <c r="A55" s="2">
        <v>405.34100000000001</v>
      </c>
      <c r="B55" t="s">
        <v>70</v>
      </c>
      <c r="C55" s="8">
        <v>1321</v>
      </c>
      <c r="D55" s="8">
        <v>348</v>
      </c>
      <c r="E55" s="8">
        <v>2319.16</v>
      </c>
      <c r="F55" s="8">
        <v>950.56</v>
      </c>
      <c r="G55" s="8">
        <v>2212</v>
      </c>
      <c r="H55" s="8">
        <v>1764</v>
      </c>
      <c r="I55" s="8">
        <v>925</v>
      </c>
      <c r="J55" s="8">
        <v>1388</v>
      </c>
      <c r="K55" s="8">
        <v>1368</v>
      </c>
      <c r="L55" s="8">
        <v>1500</v>
      </c>
      <c r="M55" s="88">
        <v>1500</v>
      </c>
      <c r="N55" s="18">
        <f t="shared" si="20"/>
        <v>0</v>
      </c>
    </row>
    <row r="56" spans="1:16">
      <c r="A56" s="2">
        <v>405.39</v>
      </c>
      <c r="B56" t="s">
        <v>63</v>
      </c>
      <c r="C56" s="8"/>
      <c r="D56" s="8"/>
      <c r="E56" s="8"/>
      <c r="F56" s="8"/>
      <c r="G56" s="8">
        <v>0</v>
      </c>
      <c r="H56" s="8">
        <v>0</v>
      </c>
      <c r="I56" s="8">
        <v>45</v>
      </c>
      <c r="J56" s="8">
        <v>0</v>
      </c>
      <c r="K56" s="8">
        <v>0</v>
      </c>
      <c r="L56" s="8">
        <v>50</v>
      </c>
      <c r="M56" s="88">
        <v>50</v>
      </c>
      <c r="N56" s="18">
        <f t="shared" si="20"/>
        <v>0</v>
      </c>
    </row>
    <row r="57" spans="1:16">
      <c r="A57" s="2">
        <v>405.39499999999998</v>
      </c>
      <c r="B57" t="s">
        <v>202</v>
      </c>
      <c r="C57" s="8"/>
      <c r="D57" s="8"/>
      <c r="E57" s="8"/>
      <c r="F57" s="8">
        <v>585.52</v>
      </c>
      <c r="G57" s="8">
        <v>523</v>
      </c>
      <c r="H57" s="8">
        <v>500</v>
      </c>
      <c r="I57" s="8">
        <v>1000</v>
      </c>
      <c r="J57" s="8">
        <v>510</v>
      </c>
      <c r="K57" s="8">
        <v>100</v>
      </c>
      <c r="L57" s="8">
        <v>50</v>
      </c>
      <c r="M57" s="88">
        <v>50</v>
      </c>
      <c r="N57" s="18">
        <f t="shared" si="20"/>
        <v>0</v>
      </c>
    </row>
    <row r="58" spans="1:16">
      <c r="A58" s="2">
        <v>405.42</v>
      </c>
      <c r="B58" t="s">
        <v>203</v>
      </c>
      <c r="C58" s="8"/>
      <c r="D58" s="8"/>
      <c r="E58" s="8"/>
      <c r="F58" s="8">
        <v>23.4</v>
      </c>
      <c r="G58" s="8">
        <v>59</v>
      </c>
      <c r="H58" s="8">
        <v>36</v>
      </c>
      <c r="I58" s="8">
        <v>13</v>
      </c>
      <c r="J58" s="8">
        <v>36</v>
      </c>
      <c r="K58" s="8">
        <v>0</v>
      </c>
      <c r="L58" s="8">
        <v>36</v>
      </c>
      <c r="M58" s="88">
        <v>36</v>
      </c>
      <c r="N58" s="18">
        <f t="shared" si="20"/>
        <v>0</v>
      </c>
    </row>
    <row r="59" spans="1:16" ht="13">
      <c r="B59" s="6" t="s">
        <v>26</v>
      </c>
      <c r="C59" s="12">
        <f t="shared" ref="C59:F59" si="21">SUM(C42:C58)</f>
        <v>64580</v>
      </c>
      <c r="D59" s="12">
        <f t="shared" si="21"/>
        <v>68722</v>
      </c>
      <c r="E59" s="12">
        <f t="shared" si="21"/>
        <v>68631.989999999991</v>
      </c>
      <c r="F59" s="12">
        <f t="shared" si="21"/>
        <v>58116.39</v>
      </c>
      <c r="G59" s="12">
        <v>61355</v>
      </c>
      <c r="H59" s="12">
        <f t="shared" ref="H59:M59" si="22">SUM(H42:H58)</f>
        <v>64660.4</v>
      </c>
      <c r="I59" s="12">
        <f t="shared" si="22"/>
        <v>28462</v>
      </c>
      <c r="J59" s="12">
        <f t="shared" si="22"/>
        <v>52074</v>
      </c>
      <c r="K59" s="12">
        <f t="shared" si="22"/>
        <v>28959</v>
      </c>
      <c r="L59" s="12">
        <f t="shared" si="22"/>
        <v>64677</v>
      </c>
      <c r="M59" s="12">
        <f t="shared" si="22"/>
        <v>45911</v>
      </c>
      <c r="N59" s="18">
        <f t="shared" si="20"/>
        <v>-18766</v>
      </c>
    </row>
    <row r="60" spans="1:16" ht="13">
      <c r="B60" s="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6">
      <c r="C61" s="1" t="s">
        <v>20</v>
      </c>
      <c r="D61" s="1" t="s">
        <v>20</v>
      </c>
      <c r="E61" s="1" t="s">
        <v>21</v>
      </c>
      <c r="F61" s="1" t="s">
        <v>22</v>
      </c>
      <c r="G61" s="25" t="s">
        <v>20</v>
      </c>
      <c r="H61" s="25" t="s">
        <v>20</v>
      </c>
      <c r="I61" s="25" t="s">
        <v>20</v>
      </c>
      <c r="J61" s="25" t="s">
        <v>20</v>
      </c>
      <c r="K61" s="23" t="s">
        <v>22</v>
      </c>
      <c r="L61" s="25" t="s">
        <v>23</v>
      </c>
      <c r="M61" s="25" t="s">
        <v>23</v>
      </c>
      <c r="N61" s="1" t="s">
        <v>23</v>
      </c>
    </row>
    <row r="62" spans="1:16" ht="13">
      <c r="A62" s="100" t="s">
        <v>211</v>
      </c>
      <c r="B62" s="100"/>
      <c r="C62" s="1">
        <v>2005</v>
      </c>
      <c r="D62" s="1">
        <v>2006</v>
      </c>
      <c r="E62" s="1">
        <v>2007</v>
      </c>
      <c r="F62" s="1" t="s">
        <v>177</v>
      </c>
      <c r="G62" s="1">
        <v>2010</v>
      </c>
      <c r="H62" s="1">
        <v>2011</v>
      </c>
      <c r="I62" s="23">
        <v>2012</v>
      </c>
      <c r="J62" s="23">
        <v>2013</v>
      </c>
      <c r="K62" s="23" t="s">
        <v>177</v>
      </c>
      <c r="L62" s="87">
        <v>2014</v>
      </c>
      <c r="M62" s="1">
        <v>2015</v>
      </c>
      <c r="N62" s="1" t="s">
        <v>154</v>
      </c>
      <c r="O62" t="s">
        <v>185</v>
      </c>
    </row>
    <row r="63" spans="1:16">
      <c r="A63" s="2">
        <v>406.11</v>
      </c>
      <c r="B63" s="22" t="s">
        <v>197</v>
      </c>
      <c r="C63" s="7">
        <v>40000</v>
      </c>
      <c r="D63" s="7">
        <v>40000</v>
      </c>
      <c r="E63" s="7">
        <v>41000</v>
      </c>
      <c r="F63" s="7">
        <v>32032.71</v>
      </c>
      <c r="G63" s="7">
        <v>46636</v>
      </c>
      <c r="H63" s="7">
        <v>46227</v>
      </c>
      <c r="I63" s="7">
        <v>42576</v>
      </c>
      <c r="J63" s="7">
        <v>46865</v>
      </c>
      <c r="K63" s="7">
        <v>34712</v>
      </c>
      <c r="L63" s="7">
        <v>48270</v>
      </c>
      <c r="M63" s="18">
        <v>49000</v>
      </c>
      <c r="N63" s="18">
        <f t="shared" ref="N63:N73" si="23">SUM(M63-L63)</f>
        <v>730</v>
      </c>
      <c r="O63" s="70" t="s">
        <v>185</v>
      </c>
      <c r="P63" s="18" t="s">
        <v>185</v>
      </c>
    </row>
    <row r="64" spans="1:16">
      <c r="A64" s="2">
        <v>406.11099999999999</v>
      </c>
      <c r="B64" t="s">
        <v>67</v>
      </c>
      <c r="C64" s="7">
        <v>15080</v>
      </c>
      <c r="D64" s="7">
        <v>16461</v>
      </c>
      <c r="E64" s="7">
        <v>17307</v>
      </c>
      <c r="F64" s="7">
        <v>9664.2900000000009</v>
      </c>
      <c r="G64" s="7">
        <v>12244</v>
      </c>
      <c r="H64" s="7">
        <v>14492</v>
      </c>
      <c r="I64" s="7">
        <v>18948</v>
      </c>
      <c r="J64" s="7">
        <v>0</v>
      </c>
      <c r="K64" s="7">
        <v>0</v>
      </c>
      <c r="L64" s="7">
        <v>0</v>
      </c>
      <c r="M64" s="18">
        <v>0</v>
      </c>
      <c r="N64" s="18">
        <f t="shared" si="23"/>
        <v>0</v>
      </c>
      <c r="O64" s="26" t="s">
        <v>185</v>
      </c>
    </row>
    <row r="65" spans="1:15">
      <c r="A65" s="2">
        <v>406.19200000000001</v>
      </c>
      <c r="B65" t="s">
        <v>136</v>
      </c>
      <c r="C65" s="7">
        <v>4367</v>
      </c>
      <c r="D65" s="7">
        <v>4800</v>
      </c>
      <c r="E65" s="7">
        <v>4645</v>
      </c>
      <c r="F65" s="7">
        <v>20306.099999999999</v>
      </c>
      <c r="G65" s="7">
        <v>3985</v>
      </c>
      <c r="H65" s="7">
        <v>4527</v>
      </c>
      <c r="I65" s="7">
        <v>4706</v>
      </c>
      <c r="J65" s="7">
        <v>3585</v>
      </c>
      <c r="K65" s="7">
        <v>1537</v>
      </c>
      <c r="L65" s="7">
        <v>3692</v>
      </c>
      <c r="M65" s="18">
        <v>3700</v>
      </c>
      <c r="N65" s="18">
        <f t="shared" si="23"/>
        <v>8</v>
      </c>
    </row>
    <row r="66" spans="1:15">
      <c r="A66" s="2">
        <v>406.19600000000003</v>
      </c>
      <c r="B66" t="s">
        <v>68</v>
      </c>
      <c r="C66" s="7">
        <v>11000</v>
      </c>
      <c r="D66" s="7">
        <v>11550</v>
      </c>
      <c r="E66" s="7">
        <v>9009</v>
      </c>
      <c r="F66" s="18">
        <v>4985.13</v>
      </c>
      <c r="G66" s="18">
        <v>6095</v>
      </c>
      <c r="H66" s="18">
        <v>6041</v>
      </c>
      <c r="I66" s="18">
        <v>0</v>
      </c>
      <c r="J66" s="18">
        <v>9256</v>
      </c>
      <c r="K66" s="18">
        <v>13970</v>
      </c>
      <c r="L66" s="18">
        <v>8461</v>
      </c>
      <c r="M66" s="18">
        <v>17500</v>
      </c>
      <c r="N66" s="18">
        <f t="shared" si="23"/>
        <v>9039</v>
      </c>
    </row>
    <row r="67" spans="1:15">
      <c r="A67" s="2">
        <v>406.30500000000001</v>
      </c>
      <c r="B67" t="s">
        <v>71</v>
      </c>
      <c r="C67" s="7"/>
      <c r="D67" s="7"/>
      <c r="E67" s="7"/>
      <c r="F67" s="7">
        <v>355</v>
      </c>
      <c r="G67" s="7">
        <v>125</v>
      </c>
      <c r="H67" s="7">
        <v>245</v>
      </c>
      <c r="I67" s="7">
        <v>210</v>
      </c>
      <c r="J67" s="7">
        <v>456</v>
      </c>
      <c r="K67" s="7">
        <v>310</v>
      </c>
      <c r="L67" s="7">
        <v>400</v>
      </c>
      <c r="M67" s="18">
        <v>400</v>
      </c>
      <c r="N67" s="18">
        <f t="shared" si="23"/>
        <v>0</v>
      </c>
    </row>
    <row r="68" spans="1:15">
      <c r="A68" s="2">
        <v>406.30599999999998</v>
      </c>
      <c r="B68" t="s">
        <v>204</v>
      </c>
      <c r="C68" s="7"/>
      <c r="D68" s="7"/>
      <c r="E68" s="7"/>
      <c r="F68" s="7"/>
      <c r="G68" s="7">
        <v>35</v>
      </c>
      <c r="H68" s="7">
        <v>0</v>
      </c>
      <c r="I68" s="7">
        <v>0</v>
      </c>
      <c r="J68" s="7">
        <v>13</v>
      </c>
      <c r="K68" s="7">
        <v>36</v>
      </c>
      <c r="L68" s="7">
        <v>250</v>
      </c>
      <c r="M68" s="18">
        <v>250</v>
      </c>
      <c r="N68" s="18">
        <f t="shared" si="23"/>
        <v>0</v>
      </c>
    </row>
    <row r="69" spans="1:15" ht="12.75" customHeight="1">
      <c r="A69" s="2">
        <v>406.33</v>
      </c>
      <c r="B69" t="s">
        <v>73</v>
      </c>
      <c r="C69" s="7"/>
      <c r="D69" s="7"/>
      <c r="E69" s="7"/>
      <c r="F69" s="7">
        <v>823.62</v>
      </c>
      <c r="G69" s="7">
        <v>0</v>
      </c>
      <c r="H69" s="7">
        <v>456</v>
      </c>
      <c r="I69" s="7">
        <v>404</v>
      </c>
      <c r="J69" s="7">
        <v>434</v>
      </c>
      <c r="K69" s="7">
        <v>329</v>
      </c>
      <c r="L69" s="7">
        <v>500</v>
      </c>
      <c r="M69" s="18">
        <v>500</v>
      </c>
      <c r="N69" s="18">
        <f t="shared" si="23"/>
        <v>0</v>
      </c>
    </row>
    <row r="70" spans="1:15" ht="12.75" customHeight="1">
      <c r="A70" s="2">
        <v>406.35300000000001</v>
      </c>
      <c r="B70" s="22" t="s">
        <v>259</v>
      </c>
      <c r="C70" s="7"/>
      <c r="D70" s="7"/>
      <c r="E70" s="7"/>
      <c r="F70" s="7"/>
      <c r="G70" s="7">
        <v>0</v>
      </c>
      <c r="H70" s="7">
        <v>0</v>
      </c>
      <c r="I70" s="7">
        <v>0</v>
      </c>
      <c r="J70" s="7">
        <v>500</v>
      </c>
      <c r="K70" s="7">
        <v>500</v>
      </c>
      <c r="L70" s="7">
        <v>1000</v>
      </c>
      <c r="M70" s="18">
        <v>500</v>
      </c>
      <c r="N70" s="18">
        <f t="shared" si="23"/>
        <v>-500</v>
      </c>
    </row>
    <row r="71" spans="1:15" ht="12.75" customHeight="1">
      <c r="A71" s="2">
        <v>406.39499999999998</v>
      </c>
      <c r="B71" t="s">
        <v>202</v>
      </c>
      <c r="C71" s="7"/>
      <c r="D71" s="7"/>
      <c r="E71" s="7"/>
      <c r="F71" s="7">
        <v>5</v>
      </c>
      <c r="G71" s="7">
        <v>70</v>
      </c>
      <c r="H71" s="7">
        <v>340</v>
      </c>
      <c r="I71" s="7">
        <v>0</v>
      </c>
      <c r="J71" s="7">
        <v>310</v>
      </c>
      <c r="K71" s="7">
        <v>500</v>
      </c>
      <c r="L71" s="7">
        <v>500</v>
      </c>
      <c r="M71" s="18">
        <v>500</v>
      </c>
      <c r="N71" s="18">
        <f t="shared" si="23"/>
        <v>0</v>
      </c>
      <c r="O71" s="26" t="s">
        <v>185</v>
      </c>
    </row>
    <row r="72" spans="1:15" ht="12.75" customHeight="1">
      <c r="A72" s="2">
        <v>406.5</v>
      </c>
      <c r="B72" t="s">
        <v>75</v>
      </c>
      <c r="C72" s="7"/>
      <c r="D72" s="7"/>
      <c r="E72" s="7"/>
      <c r="F72" s="7">
        <v>2875</v>
      </c>
      <c r="G72" s="7">
        <v>5</v>
      </c>
      <c r="H72" s="7">
        <v>0</v>
      </c>
      <c r="I72" s="7">
        <v>0</v>
      </c>
      <c r="J72" s="7">
        <v>7000</v>
      </c>
      <c r="K72" s="7">
        <v>0</v>
      </c>
      <c r="L72" s="7">
        <v>1000</v>
      </c>
      <c r="M72" s="18">
        <v>1000</v>
      </c>
      <c r="N72" s="18">
        <f t="shared" si="23"/>
        <v>0</v>
      </c>
    </row>
    <row r="73" spans="1:15" ht="12.75" customHeight="1">
      <c r="B73" s="6" t="s">
        <v>26</v>
      </c>
      <c r="C73" s="7">
        <f t="shared" ref="C73:F73" si="24">SUM(C63:C72)</f>
        <v>70447</v>
      </c>
      <c r="D73" s="7">
        <f t="shared" si="24"/>
        <v>72811</v>
      </c>
      <c r="E73" s="7">
        <f t="shared" si="24"/>
        <v>71961</v>
      </c>
      <c r="F73" s="7">
        <f t="shared" si="24"/>
        <v>71046.849999999991</v>
      </c>
      <c r="G73" s="7">
        <f t="shared" ref="G73:M73" si="25">SUM(G63:G72)</f>
        <v>69195</v>
      </c>
      <c r="H73" s="7">
        <f t="shared" si="25"/>
        <v>72328</v>
      </c>
      <c r="I73" s="7">
        <f t="shared" si="25"/>
        <v>66844</v>
      </c>
      <c r="J73" s="7">
        <f t="shared" ref="J73" si="26">SUM(J63:J72)</f>
        <v>68419</v>
      </c>
      <c r="K73" s="7">
        <f t="shared" si="25"/>
        <v>51894</v>
      </c>
      <c r="L73" s="7">
        <f t="shared" ref="L73" si="27">SUM(L63:L72)</f>
        <v>64073</v>
      </c>
      <c r="M73" s="7">
        <f t="shared" si="25"/>
        <v>73350</v>
      </c>
      <c r="N73" s="18">
        <f t="shared" si="23"/>
        <v>9277</v>
      </c>
    </row>
    <row r="74" spans="1:15" ht="12.75" customHeight="1"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18"/>
    </row>
    <row r="75" spans="1:15" ht="12.75" customHeight="1"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18"/>
    </row>
    <row r="76" spans="1:15" ht="12.75" customHeight="1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18"/>
    </row>
    <row r="77" spans="1:15" ht="12.75" customHeight="1"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18"/>
    </row>
    <row r="78" spans="1:15" ht="12.75" customHeight="1"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18"/>
    </row>
    <row r="79" spans="1:15" ht="12.75" customHeight="1"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18"/>
    </row>
    <row r="80" spans="1:15" ht="12.75" customHeight="1"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18"/>
    </row>
    <row r="81" spans="1:14" ht="12.75" customHeight="1"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18"/>
    </row>
    <row r="82" spans="1:14">
      <c r="C82" s="1" t="s">
        <v>20</v>
      </c>
      <c r="D82" s="1" t="s">
        <v>20</v>
      </c>
      <c r="E82" s="1" t="s">
        <v>21</v>
      </c>
      <c r="F82" s="1" t="s">
        <v>22</v>
      </c>
      <c r="G82" s="25" t="s">
        <v>20</v>
      </c>
      <c r="H82" s="25" t="s">
        <v>20</v>
      </c>
      <c r="I82" s="25" t="s">
        <v>20</v>
      </c>
      <c r="J82" s="25" t="s">
        <v>20</v>
      </c>
      <c r="K82" s="23" t="s">
        <v>22</v>
      </c>
      <c r="L82" s="25" t="s">
        <v>23</v>
      </c>
      <c r="M82" s="25" t="s">
        <v>23</v>
      </c>
      <c r="N82" s="1" t="s">
        <v>23</v>
      </c>
    </row>
    <row r="83" spans="1:14" ht="13">
      <c r="B83" s="5" t="s">
        <v>12</v>
      </c>
      <c r="C83" s="1">
        <v>2005</v>
      </c>
      <c r="D83" s="1">
        <v>2006</v>
      </c>
      <c r="E83" s="1">
        <v>2007</v>
      </c>
      <c r="F83" s="1" t="s">
        <v>177</v>
      </c>
      <c r="G83" s="1">
        <v>2010</v>
      </c>
      <c r="H83" s="1">
        <v>2011</v>
      </c>
      <c r="I83" s="23">
        <v>2012</v>
      </c>
      <c r="J83" s="23">
        <v>2013</v>
      </c>
      <c r="K83" s="23" t="s">
        <v>177</v>
      </c>
      <c r="L83" s="87">
        <v>2014</v>
      </c>
      <c r="M83" s="1">
        <v>2015</v>
      </c>
      <c r="N83" s="1" t="s">
        <v>154</v>
      </c>
    </row>
    <row r="84" spans="1:14">
      <c r="A84" s="2">
        <v>408.31</v>
      </c>
      <c r="B84" t="s">
        <v>79</v>
      </c>
      <c r="C84" s="7">
        <v>30556</v>
      </c>
      <c r="D84" s="7">
        <v>13140</v>
      </c>
      <c r="E84" s="7">
        <v>11153.61</v>
      </c>
      <c r="F84" s="7">
        <v>13462.83</v>
      </c>
      <c r="G84" s="7">
        <v>2126</v>
      </c>
      <c r="H84" s="7">
        <v>2053</v>
      </c>
      <c r="I84" s="7">
        <v>9139</v>
      </c>
      <c r="J84" s="7">
        <v>4960</v>
      </c>
      <c r="K84" s="7">
        <v>3906</v>
      </c>
      <c r="L84" s="7">
        <v>5000</v>
      </c>
      <c r="M84" s="18">
        <v>5000</v>
      </c>
      <c r="N84" s="18">
        <f t="shared" ref="N84:N85" si="28">SUM(M84-L84)</f>
        <v>0</v>
      </c>
    </row>
    <row r="85" spans="1:14" ht="13">
      <c r="B85" s="6" t="s">
        <v>26</v>
      </c>
      <c r="C85" s="7">
        <f t="shared" ref="C85:F85" si="29">SUM(C84)</f>
        <v>30556</v>
      </c>
      <c r="D85" s="7">
        <f t="shared" si="29"/>
        <v>13140</v>
      </c>
      <c r="E85" s="7">
        <f t="shared" si="29"/>
        <v>11153.61</v>
      </c>
      <c r="F85" s="7">
        <f t="shared" si="29"/>
        <v>13462.83</v>
      </c>
      <c r="G85" s="7">
        <f t="shared" ref="G85:M85" si="30">SUM(G84)</f>
        <v>2126</v>
      </c>
      <c r="H85" s="7">
        <f t="shared" si="30"/>
        <v>2053</v>
      </c>
      <c r="I85" s="7">
        <f t="shared" si="30"/>
        <v>9139</v>
      </c>
      <c r="J85" s="7">
        <f t="shared" ref="J85" si="31">SUM(J84)</f>
        <v>4960</v>
      </c>
      <c r="K85" s="7">
        <f t="shared" si="30"/>
        <v>3906</v>
      </c>
      <c r="L85" s="7">
        <f t="shared" ref="L85" si="32">SUM(L84)</f>
        <v>5000</v>
      </c>
      <c r="M85" s="7">
        <f t="shared" si="30"/>
        <v>5000</v>
      </c>
      <c r="N85" s="18">
        <f t="shared" si="28"/>
        <v>0</v>
      </c>
    </row>
    <row r="86" spans="1:14">
      <c r="N86" t="s">
        <v>185</v>
      </c>
    </row>
    <row r="87" spans="1:14">
      <c r="C87" s="1" t="s">
        <v>20</v>
      </c>
      <c r="D87" s="1" t="s">
        <v>20</v>
      </c>
      <c r="E87" s="1" t="s">
        <v>21</v>
      </c>
      <c r="F87" s="1" t="s">
        <v>22</v>
      </c>
      <c r="G87" s="25" t="s">
        <v>20</v>
      </c>
      <c r="H87" s="25" t="s">
        <v>20</v>
      </c>
      <c r="I87" s="25" t="s">
        <v>20</v>
      </c>
      <c r="J87" s="25" t="s">
        <v>20</v>
      </c>
      <c r="K87" s="23" t="s">
        <v>22</v>
      </c>
      <c r="L87" s="25" t="s">
        <v>23</v>
      </c>
      <c r="M87" s="25" t="s">
        <v>23</v>
      </c>
      <c r="N87" s="1" t="s">
        <v>23</v>
      </c>
    </row>
    <row r="88" spans="1:14" ht="13">
      <c r="B88" s="5" t="s">
        <v>80</v>
      </c>
      <c r="C88" s="1">
        <v>2005</v>
      </c>
      <c r="D88" s="1">
        <v>2006</v>
      </c>
      <c r="E88" s="1">
        <v>2007</v>
      </c>
      <c r="F88" s="1" t="s">
        <v>177</v>
      </c>
      <c r="G88" s="1">
        <v>2010</v>
      </c>
      <c r="H88" s="1">
        <v>2011</v>
      </c>
      <c r="I88" s="23">
        <v>2012</v>
      </c>
      <c r="J88" s="23">
        <v>2013</v>
      </c>
      <c r="K88" s="23" t="s">
        <v>177</v>
      </c>
      <c r="L88" s="87">
        <v>2014</v>
      </c>
      <c r="M88" s="1">
        <v>2015</v>
      </c>
      <c r="N88" s="1" t="s">
        <v>154</v>
      </c>
    </row>
    <row r="89" spans="1:14">
      <c r="A89" s="2">
        <v>409.11</v>
      </c>
      <c r="B89" s="22" t="s">
        <v>212</v>
      </c>
      <c r="C89" s="7">
        <v>10967</v>
      </c>
      <c r="D89" s="7">
        <v>13380</v>
      </c>
      <c r="E89" s="7">
        <v>12737.46</v>
      </c>
      <c r="F89" s="7">
        <v>766.27</v>
      </c>
      <c r="G89" s="7">
        <v>960</v>
      </c>
      <c r="H89" s="7">
        <v>960</v>
      </c>
      <c r="I89" s="7">
        <v>960</v>
      </c>
      <c r="J89" s="7">
        <v>960</v>
      </c>
      <c r="K89" s="7">
        <v>770</v>
      </c>
      <c r="L89" s="7">
        <v>960</v>
      </c>
      <c r="M89" s="18">
        <v>960</v>
      </c>
      <c r="N89" s="18">
        <f t="shared" ref="N89:N103" si="33">SUM(M89-L89)</f>
        <v>0</v>
      </c>
    </row>
    <row r="90" spans="1:14">
      <c r="A90" s="2">
        <v>409.19200000000001</v>
      </c>
      <c r="B90" t="s">
        <v>136</v>
      </c>
      <c r="C90" s="7">
        <v>845</v>
      </c>
      <c r="D90" s="7">
        <v>1105</v>
      </c>
      <c r="E90" s="7">
        <v>925</v>
      </c>
      <c r="F90" s="7">
        <v>181</v>
      </c>
      <c r="G90" s="7">
        <v>61</v>
      </c>
      <c r="H90" s="7">
        <v>73</v>
      </c>
      <c r="I90" s="7">
        <v>73</v>
      </c>
      <c r="J90" s="7">
        <v>73</v>
      </c>
      <c r="K90" s="7">
        <v>37</v>
      </c>
      <c r="L90" s="7">
        <v>74</v>
      </c>
      <c r="M90" s="18">
        <v>74</v>
      </c>
      <c r="N90" s="18">
        <f t="shared" si="33"/>
        <v>0</v>
      </c>
    </row>
    <row r="91" spans="1:14">
      <c r="A91" s="2">
        <v>409.23</v>
      </c>
      <c r="B91" t="s">
        <v>85</v>
      </c>
      <c r="C91" s="7"/>
      <c r="D91" s="7"/>
      <c r="E91" s="7"/>
      <c r="F91" s="7">
        <v>4585.13</v>
      </c>
      <c r="G91" s="7">
        <v>6135</v>
      </c>
      <c r="H91" s="7">
        <v>7659.86</v>
      </c>
      <c r="I91" s="7">
        <v>7897</v>
      </c>
      <c r="J91" s="7">
        <v>8606</v>
      </c>
      <c r="K91" s="7">
        <v>10931</v>
      </c>
      <c r="L91" s="7">
        <v>8000</v>
      </c>
      <c r="M91" s="18">
        <v>9000</v>
      </c>
      <c r="N91" s="18">
        <f t="shared" si="33"/>
        <v>1000</v>
      </c>
    </row>
    <row r="92" spans="1:14">
      <c r="A92" s="2">
        <v>409.24400000000003</v>
      </c>
      <c r="B92" t="s">
        <v>82</v>
      </c>
      <c r="C92" s="7"/>
      <c r="D92" s="7"/>
      <c r="E92" s="7"/>
      <c r="F92" s="7">
        <v>118.45</v>
      </c>
      <c r="G92" s="7">
        <v>10</v>
      </c>
      <c r="H92" s="7">
        <v>6.98</v>
      </c>
      <c r="I92" s="7">
        <v>98</v>
      </c>
      <c r="J92" s="7">
        <v>26</v>
      </c>
      <c r="K92" s="7">
        <v>12</v>
      </c>
      <c r="L92" s="7">
        <v>100</v>
      </c>
      <c r="M92" s="18">
        <v>50</v>
      </c>
      <c r="N92" s="18">
        <f t="shared" si="33"/>
        <v>-50</v>
      </c>
    </row>
    <row r="93" spans="1:14">
      <c r="A93" s="2">
        <v>409.24599999999998</v>
      </c>
      <c r="B93" t="s">
        <v>205</v>
      </c>
      <c r="C93" s="7"/>
      <c r="D93" s="7"/>
      <c r="E93" s="7"/>
      <c r="F93" s="7">
        <v>802.58</v>
      </c>
      <c r="G93" s="7">
        <v>546</v>
      </c>
      <c r="H93" s="7">
        <v>736.9</v>
      </c>
      <c r="I93" s="7">
        <v>717</v>
      </c>
      <c r="J93" s="7">
        <v>656</v>
      </c>
      <c r="K93" s="7">
        <v>340</v>
      </c>
      <c r="L93" s="7">
        <v>700</v>
      </c>
      <c r="M93" s="18">
        <v>700</v>
      </c>
      <c r="N93" s="18">
        <f t="shared" si="33"/>
        <v>0</v>
      </c>
    </row>
    <row r="94" spans="1:14">
      <c r="A94" s="2">
        <v>409.26</v>
      </c>
      <c r="B94" t="s">
        <v>113</v>
      </c>
      <c r="C94" s="7">
        <v>620</v>
      </c>
      <c r="D94" s="7">
        <v>1651</v>
      </c>
      <c r="E94" s="7">
        <v>5297.61</v>
      </c>
      <c r="F94" s="7">
        <v>4780.43</v>
      </c>
      <c r="G94" s="7">
        <v>5211</v>
      </c>
      <c r="H94" s="7">
        <v>6785</v>
      </c>
      <c r="I94" s="7">
        <v>10257</v>
      </c>
      <c r="J94" s="7">
        <v>4791</v>
      </c>
      <c r="K94" s="7">
        <v>6586</v>
      </c>
      <c r="L94" s="7">
        <v>4000</v>
      </c>
      <c r="M94" s="18">
        <v>4000</v>
      </c>
      <c r="N94" s="18">
        <f t="shared" si="33"/>
        <v>0</v>
      </c>
    </row>
    <row r="95" spans="1:14">
      <c r="A95" s="2">
        <v>409.31</v>
      </c>
      <c r="B95" t="s">
        <v>12</v>
      </c>
      <c r="C95" s="7"/>
      <c r="D95" s="7"/>
      <c r="E95" s="7"/>
      <c r="F95" s="7"/>
      <c r="G95" s="7">
        <v>0</v>
      </c>
      <c r="H95" s="7">
        <v>0</v>
      </c>
      <c r="I95" s="7">
        <v>0</v>
      </c>
      <c r="J95" s="7">
        <v>-92</v>
      </c>
      <c r="K95" s="7">
        <v>0</v>
      </c>
      <c r="L95" s="7">
        <v>500</v>
      </c>
      <c r="M95" s="18">
        <v>0</v>
      </c>
      <c r="N95" s="18">
        <f t="shared" si="33"/>
        <v>-500</v>
      </c>
    </row>
    <row r="96" spans="1:14">
      <c r="A96" s="2">
        <v>409.32100000000003</v>
      </c>
      <c r="B96" t="s">
        <v>74</v>
      </c>
      <c r="C96" s="7"/>
      <c r="D96" s="7"/>
      <c r="E96" s="7"/>
      <c r="F96" s="7">
        <v>3504.42</v>
      </c>
      <c r="G96" s="7">
        <v>3011</v>
      </c>
      <c r="H96" s="7">
        <v>3470</v>
      </c>
      <c r="I96" s="7">
        <v>2114</v>
      </c>
      <c r="J96" s="7">
        <v>2836</v>
      </c>
      <c r="K96" s="7">
        <v>2170</v>
      </c>
      <c r="L96" s="7">
        <v>2100</v>
      </c>
      <c r="M96" s="18">
        <v>2500</v>
      </c>
      <c r="N96" s="18">
        <f t="shared" si="33"/>
        <v>400</v>
      </c>
    </row>
    <row r="97" spans="1:15">
      <c r="A97" s="2">
        <v>409.36099999999999</v>
      </c>
      <c r="B97" t="s">
        <v>84</v>
      </c>
      <c r="C97" s="7">
        <v>6247</v>
      </c>
      <c r="D97" s="7">
        <v>5812</v>
      </c>
      <c r="E97" s="7">
        <v>6872.1</v>
      </c>
      <c r="F97" s="7">
        <v>3261.42</v>
      </c>
      <c r="G97" s="7">
        <v>4251</v>
      </c>
      <c r="H97" s="7">
        <v>3910</v>
      </c>
      <c r="I97" s="7">
        <v>3583</v>
      </c>
      <c r="J97" s="7">
        <v>3785</v>
      </c>
      <c r="K97" s="7">
        <v>3167</v>
      </c>
      <c r="L97" s="7">
        <v>3500</v>
      </c>
      <c r="M97" s="18">
        <v>3500</v>
      </c>
      <c r="N97" s="18">
        <f t="shared" si="33"/>
        <v>0</v>
      </c>
    </row>
    <row r="98" spans="1:15">
      <c r="A98" s="2">
        <v>409.37299999999999</v>
      </c>
      <c r="B98" s="22" t="s">
        <v>266</v>
      </c>
      <c r="C98" s="7">
        <v>8356</v>
      </c>
      <c r="D98" s="7">
        <v>6161</v>
      </c>
      <c r="E98" s="7">
        <v>1012.4</v>
      </c>
      <c r="F98" s="7">
        <v>2826.69</v>
      </c>
      <c r="G98" s="7">
        <v>1786</v>
      </c>
      <c r="H98" s="7">
        <v>2084</v>
      </c>
      <c r="I98" s="7">
        <v>2355</v>
      </c>
      <c r="J98" s="7">
        <v>10617</v>
      </c>
      <c r="K98" s="7">
        <v>3341</v>
      </c>
      <c r="L98" s="7">
        <v>7000</v>
      </c>
      <c r="M98" s="18">
        <v>7000</v>
      </c>
      <c r="N98" s="18">
        <f t="shared" si="33"/>
        <v>0</v>
      </c>
    </row>
    <row r="99" spans="1:15">
      <c r="A99" s="2">
        <v>409.37400000000002</v>
      </c>
      <c r="B99" t="s">
        <v>83</v>
      </c>
      <c r="C99" s="7"/>
      <c r="D99" s="7"/>
      <c r="E99" s="7"/>
      <c r="F99" s="7">
        <v>743.45</v>
      </c>
      <c r="G99" s="7">
        <v>809</v>
      </c>
      <c r="H99" s="7">
        <v>3164</v>
      </c>
      <c r="I99" s="7">
        <v>0</v>
      </c>
      <c r="J99" s="7">
        <v>413</v>
      </c>
      <c r="K99" s="7">
        <v>1055</v>
      </c>
      <c r="L99" s="7">
        <v>1000</v>
      </c>
      <c r="M99" s="18">
        <v>1000</v>
      </c>
      <c r="N99" s="18">
        <f t="shared" si="33"/>
        <v>0</v>
      </c>
    </row>
    <row r="100" spans="1:15">
      <c r="A100" s="2">
        <v>409.39499999999998</v>
      </c>
      <c r="B100" t="s">
        <v>202</v>
      </c>
      <c r="C100" s="7"/>
      <c r="D100" s="7"/>
      <c r="E100" s="7"/>
      <c r="F100" s="18">
        <v>833</v>
      </c>
      <c r="G100" s="18">
        <v>308</v>
      </c>
      <c r="H100" s="18">
        <v>336</v>
      </c>
      <c r="I100" s="18">
        <v>336</v>
      </c>
      <c r="J100" s="18">
        <v>336</v>
      </c>
      <c r="K100" s="18">
        <v>252</v>
      </c>
      <c r="L100" s="18">
        <v>350</v>
      </c>
      <c r="M100" s="18">
        <v>350</v>
      </c>
      <c r="N100" s="18">
        <f t="shared" si="33"/>
        <v>0</v>
      </c>
      <c r="O100" s="22" t="s">
        <v>185</v>
      </c>
    </row>
    <row r="101" spans="1:15">
      <c r="A101" s="2">
        <v>409.43</v>
      </c>
      <c r="B101" t="s">
        <v>139</v>
      </c>
      <c r="C101" s="7">
        <v>261</v>
      </c>
      <c r="D101" s="7">
        <v>1737</v>
      </c>
      <c r="E101" s="7">
        <v>1805.28</v>
      </c>
      <c r="F101" s="7">
        <v>0</v>
      </c>
      <c r="G101" s="7">
        <v>0</v>
      </c>
      <c r="H101" s="7">
        <v>2050</v>
      </c>
      <c r="I101" s="7">
        <v>1674</v>
      </c>
      <c r="J101" s="7">
        <v>2018</v>
      </c>
      <c r="K101" s="7">
        <v>1728</v>
      </c>
      <c r="L101" s="7">
        <v>2000</v>
      </c>
      <c r="M101" s="18">
        <v>2000</v>
      </c>
      <c r="N101" s="18">
        <f t="shared" si="33"/>
        <v>0</v>
      </c>
    </row>
    <row r="102" spans="1:15">
      <c r="A102" s="2">
        <v>409.6</v>
      </c>
      <c r="B102" t="s">
        <v>86</v>
      </c>
      <c r="C102" s="7"/>
      <c r="D102" s="7"/>
      <c r="E102" s="7"/>
      <c r="F102" s="18">
        <v>43067.11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20000</v>
      </c>
      <c r="N102" s="18">
        <f t="shared" si="33"/>
        <v>20000</v>
      </c>
    </row>
    <row r="103" spans="1:15" ht="13">
      <c r="B103" s="6" t="s">
        <v>26</v>
      </c>
      <c r="C103" s="7">
        <f t="shared" ref="C103:F103" si="34">SUM(C89:C102)</f>
        <v>27296</v>
      </c>
      <c r="D103" s="7">
        <f t="shared" si="34"/>
        <v>29846</v>
      </c>
      <c r="E103" s="7">
        <f t="shared" si="34"/>
        <v>28649.85</v>
      </c>
      <c r="F103" s="7">
        <f t="shared" si="34"/>
        <v>65469.95</v>
      </c>
      <c r="G103" s="7">
        <f t="shared" ref="G103:M103" si="35">SUM(G89:G102)</f>
        <v>23088</v>
      </c>
      <c r="H103" s="7">
        <f t="shared" si="35"/>
        <v>31235.739999999998</v>
      </c>
      <c r="I103" s="7">
        <f t="shared" si="35"/>
        <v>30064</v>
      </c>
      <c r="J103" s="7">
        <f t="shared" ref="J103" si="36">SUM(J89:J102)</f>
        <v>35025</v>
      </c>
      <c r="K103" s="7">
        <f t="shared" si="35"/>
        <v>30389</v>
      </c>
      <c r="L103" s="7">
        <f t="shared" ref="L103" si="37">SUM(L89:L102)</f>
        <v>30284</v>
      </c>
      <c r="M103" s="7">
        <f t="shared" si="35"/>
        <v>51134</v>
      </c>
      <c r="N103" s="18">
        <f t="shared" si="33"/>
        <v>20850</v>
      </c>
    </row>
    <row r="105" spans="1:15">
      <c r="C105" s="1" t="s">
        <v>20</v>
      </c>
      <c r="D105" s="1" t="s">
        <v>20</v>
      </c>
      <c r="E105" s="1" t="s">
        <v>21</v>
      </c>
      <c r="F105" s="1" t="s">
        <v>22</v>
      </c>
      <c r="G105" s="25" t="s">
        <v>20</v>
      </c>
      <c r="H105" s="25" t="s">
        <v>20</v>
      </c>
      <c r="I105" s="25" t="s">
        <v>20</v>
      </c>
      <c r="J105" s="25" t="s">
        <v>20</v>
      </c>
      <c r="K105" s="23" t="s">
        <v>22</v>
      </c>
      <c r="L105" s="25" t="s">
        <v>23</v>
      </c>
      <c r="M105" s="25" t="s">
        <v>23</v>
      </c>
      <c r="N105" s="1" t="s">
        <v>23</v>
      </c>
    </row>
    <row r="106" spans="1:15" ht="13">
      <c r="B106" s="5" t="s">
        <v>13</v>
      </c>
      <c r="C106" s="1">
        <v>2005</v>
      </c>
      <c r="D106" s="1">
        <v>2006</v>
      </c>
      <c r="E106" s="1">
        <v>2007</v>
      </c>
      <c r="F106" s="1" t="s">
        <v>177</v>
      </c>
      <c r="G106" s="1">
        <v>2010</v>
      </c>
      <c r="H106" s="1">
        <v>2011</v>
      </c>
      <c r="I106" s="23">
        <v>2012</v>
      </c>
      <c r="J106" s="23">
        <v>2013</v>
      </c>
      <c r="K106" s="23" t="s">
        <v>177</v>
      </c>
      <c r="L106" s="87">
        <v>2014</v>
      </c>
      <c r="M106" s="1">
        <v>2015</v>
      </c>
      <c r="N106" s="1" t="s">
        <v>154</v>
      </c>
    </row>
    <row r="107" spans="1:15">
      <c r="A107" s="2">
        <v>411.24200000000002</v>
      </c>
      <c r="B107" s="22" t="s">
        <v>285</v>
      </c>
      <c r="C107" s="87"/>
      <c r="D107" s="87"/>
      <c r="E107" s="87"/>
      <c r="F107" s="87"/>
      <c r="G107" s="7">
        <v>0</v>
      </c>
      <c r="H107" s="7">
        <v>0</v>
      </c>
      <c r="I107" s="7">
        <v>0</v>
      </c>
      <c r="J107" s="7">
        <v>0</v>
      </c>
      <c r="K107" s="7">
        <v>39114</v>
      </c>
      <c r="L107" s="7">
        <v>0</v>
      </c>
      <c r="M107" s="18">
        <v>0</v>
      </c>
      <c r="N107" s="18">
        <f t="shared" ref="N107" si="38">SUM(M107-L107)</f>
        <v>0</v>
      </c>
    </row>
    <row r="108" spans="1:15">
      <c r="A108" s="2">
        <v>411.35399999999998</v>
      </c>
      <c r="B108" t="s">
        <v>87</v>
      </c>
      <c r="C108" s="7"/>
      <c r="D108" s="7"/>
      <c r="E108" s="7"/>
      <c r="F108" s="7">
        <v>5287.22</v>
      </c>
      <c r="G108" s="7">
        <v>7696</v>
      </c>
      <c r="H108" s="7">
        <v>6295</v>
      </c>
      <c r="I108" s="7">
        <v>11390</v>
      </c>
      <c r="J108" s="7">
        <v>12091</v>
      </c>
      <c r="K108" s="7">
        <v>9723</v>
      </c>
      <c r="L108" s="7">
        <v>0</v>
      </c>
      <c r="M108" s="18">
        <v>0</v>
      </c>
      <c r="N108" s="18">
        <f t="shared" ref="N108:N116" si="39">SUM(M108-L108)</f>
        <v>0</v>
      </c>
      <c r="O108" s="27" t="s">
        <v>185</v>
      </c>
    </row>
    <row r="109" spans="1:15">
      <c r="A109" s="2">
        <v>411.35500000000002</v>
      </c>
      <c r="B109" s="22" t="s">
        <v>175</v>
      </c>
      <c r="C109" s="7"/>
      <c r="D109" s="7"/>
      <c r="E109" s="7"/>
      <c r="F109" s="18">
        <v>2000</v>
      </c>
      <c r="G109" s="18">
        <v>2682</v>
      </c>
      <c r="H109" s="18">
        <v>2672</v>
      </c>
      <c r="I109" s="18">
        <v>2004</v>
      </c>
      <c r="J109" s="18">
        <v>3000</v>
      </c>
      <c r="K109" s="18">
        <v>2331</v>
      </c>
      <c r="L109" s="18">
        <v>0</v>
      </c>
      <c r="M109" s="18">
        <v>0</v>
      </c>
      <c r="N109" s="18">
        <f t="shared" si="39"/>
        <v>0</v>
      </c>
    </row>
    <row r="110" spans="1:15">
      <c r="A110" s="2">
        <v>411.36200000000002</v>
      </c>
      <c r="B110" t="s">
        <v>115</v>
      </c>
      <c r="C110" s="7">
        <v>370</v>
      </c>
      <c r="D110" s="7">
        <v>0</v>
      </c>
      <c r="E110" s="7">
        <v>0</v>
      </c>
      <c r="F110" s="18">
        <v>2016</v>
      </c>
      <c r="G110" s="18">
        <v>2000</v>
      </c>
      <c r="H110" s="18">
        <v>2000</v>
      </c>
      <c r="I110" s="18">
        <v>2000</v>
      </c>
      <c r="J110" s="18">
        <v>0</v>
      </c>
      <c r="K110" s="18">
        <v>0</v>
      </c>
      <c r="L110" s="18">
        <v>0</v>
      </c>
      <c r="M110" s="18">
        <v>0</v>
      </c>
      <c r="N110" s="18">
        <f t="shared" si="39"/>
        <v>0</v>
      </c>
    </row>
    <row r="111" spans="1:15">
      <c r="A111" s="2">
        <v>411.5</v>
      </c>
      <c r="B111" t="s">
        <v>88</v>
      </c>
      <c r="C111" s="7">
        <v>40886</v>
      </c>
      <c r="D111" s="7">
        <v>39867</v>
      </c>
      <c r="E111" s="7">
        <v>46950.15</v>
      </c>
      <c r="F111" s="18"/>
      <c r="G111" s="18">
        <v>10000</v>
      </c>
      <c r="H111" s="18">
        <v>10360</v>
      </c>
      <c r="I111" s="18">
        <v>12055</v>
      </c>
      <c r="J111" s="18">
        <v>12638</v>
      </c>
      <c r="K111" s="18">
        <v>0</v>
      </c>
      <c r="L111" s="18">
        <v>0</v>
      </c>
      <c r="M111" s="18">
        <v>0</v>
      </c>
      <c r="N111" s="18">
        <f t="shared" si="39"/>
        <v>0</v>
      </c>
    </row>
    <row r="112" spans="1:15">
      <c r="A112" s="2">
        <v>411.50099999999998</v>
      </c>
      <c r="B112" t="s">
        <v>114</v>
      </c>
      <c r="C112" s="7">
        <v>0</v>
      </c>
      <c r="D112" s="7">
        <v>1250</v>
      </c>
      <c r="E112" s="7">
        <v>0</v>
      </c>
      <c r="F112" s="7"/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18">
        <v>0</v>
      </c>
      <c r="N112" s="18">
        <f t="shared" si="39"/>
        <v>0</v>
      </c>
    </row>
    <row r="113" spans="1:15">
      <c r="A113" s="2">
        <v>411.52</v>
      </c>
      <c r="B113" t="s">
        <v>140</v>
      </c>
      <c r="C113" s="7"/>
      <c r="D113" s="7"/>
      <c r="E113" s="7"/>
      <c r="F113" s="7">
        <v>21694</v>
      </c>
      <c r="G113" s="7">
        <v>24418</v>
      </c>
      <c r="H113" s="7">
        <v>38751.82</v>
      </c>
      <c r="I113" s="7">
        <v>22092</v>
      </c>
      <c r="J113" s="7">
        <v>25041</v>
      </c>
      <c r="K113" s="7">
        <v>0</v>
      </c>
      <c r="L113" s="7">
        <v>24000</v>
      </c>
      <c r="M113" s="18">
        <v>24000</v>
      </c>
      <c r="N113" s="18">
        <f t="shared" si="39"/>
        <v>0</v>
      </c>
      <c r="O113" s="26" t="s">
        <v>185</v>
      </c>
    </row>
    <row r="114" spans="1:15">
      <c r="A114" s="2">
        <v>411.54</v>
      </c>
      <c r="B114" t="s">
        <v>281</v>
      </c>
      <c r="C114" s="7"/>
      <c r="D114" s="7"/>
      <c r="E114" s="7"/>
      <c r="F114" s="7"/>
      <c r="G114" s="7">
        <v>0</v>
      </c>
      <c r="H114" s="7">
        <v>0</v>
      </c>
      <c r="I114" s="7">
        <v>0</v>
      </c>
      <c r="J114" s="7">
        <v>0</v>
      </c>
      <c r="K114" s="7">
        <v>90672</v>
      </c>
      <c r="L114" s="7">
        <v>97000</v>
      </c>
      <c r="M114" s="18">
        <v>95600</v>
      </c>
      <c r="N114" s="18">
        <f t="shared" ref="N114" si="40">SUM(M114-L114)</f>
        <v>-1400</v>
      </c>
      <c r="O114" s="22" t="s">
        <v>185</v>
      </c>
    </row>
    <row r="115" spans="1:15">
      <c r="A115" s="2">
        <v>411.74</v>
      </c>
      <c r="B115" t="s">
        <v>173</v>
      </c>
      <c r="C115" s="7"/>
      <c r="D115" s="7"/>
      <c r="E115" s="7"/>
      <c r="F115" s="7"/>
      <c r="G115" s="7">
        <v>3000</v>
      </c>
      <c r="H115" s="7">
        <v>3000</v>
      </c>
      <c r="I115" s="7">
        <v>3000</v>
      </c>
      <c r="J115" s="7">
        <v>3000</v>
      </c>
      <c r="K115" s="7">
        <v>0</v>
      </c>
      <c r="L115" s="7">
        <v>0</v>
      </c>
      <c r="M115" s="18">
        <v>0</v>
      </c>
      <c r="N115" s="18">
        <f t="shared" si="39"/>
        <v>0</v>
      </c>
      <c r="O115" s="22" t="s">
        <v>185</v>
      </c>
    </row>
    <row r="116" spans="1:15" ht="13">
      <c r="B116" s="6" t="s">
        <v>26</v>
      </c>
      <c r="C116" s="7">
        <f t="shared" ref="C116:F116" si="41">SUM(C108:C115)</f>
        <v>41256</v>
      </c>
      <c r="D116" s="7">
        <f t="shared" si="41"/>
        <v>41117</v>
      </c>
      <c r="E116" s="7">
        <f t="shared" si="41"/>
        <v>46950.15</v>
      </c>
      <c r="F116" s="7">
        <f t="shared" si="41"/>
        <v>30997.22</v>
      </c>
      <c r="G116" s="7">
        <f t="shared" ref="G116:I116" si="42">SUM(G108:G115)</f>
        <v>49796</v>
      </c>
      <c r="H116" s="7">
        <f t="shared" si="42"/>
        <v>63078.82</v>
      </c>
      <c r="I116" s="7">
        <f t="shared" si="42"/>
        <v>52541</v>
      </c>
      <c r="J116" s="7">
        <f t="shared" ref="J116" si="43">SUM(J108:J115)</f>
        <v>55770</v>
      </c>
      <c r="K116" s="7">
        <f>SUM(K107:K115)</f>
        <v>141840</v>
      </c>
      <c r="L116" s="7">
        <f t="shared" ref="L116:M116" si="44">SUM(L108:L115)</f>
        <v>121000</v>
      </c>
      <c r="M116" s="7">
        <f t="shared" si="44"/>
        <v>119600</v>
      </c>
      <c r="N116" s="18">
        <f t="shared" si="39"/>
        <v>-1400</v>
      </c>
    </row>
    <row r="117" spans="1:15" ht="13">
      <c r="B117" s="6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8"/>
    </row>
    <row r="118" spans="1:15" ht="13"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8"/>
    </row>
    <row r="119" spans="1:15" ht="13"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8"/>
    </row>
    <row r="120" spans="1:15" ht="13"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18"/>
    </row>
    <row r="121" spans="1:15" ht="13"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8"/>
    </row>
    <row r="122" spans="1:15">
      <c r="N122" t="s">
        <v>185</v>
      </c>
    </row>
    <row r="123" spans="1:15">
      <c r="C123" s="1" t="s">
        <v>20</v>
      </c>
      <c r="D123" s="1" t="s">
        <v>20</v>
      </c>
      <c r="E123" s="1" t="s">
        <v>21</v>
      </c>
      <c r="F123" s="1" t="s">
        <v>22</v>
      </c>
      <c r="G123" s="25" t="s">
        <v>20</v>
      </c>
      <c r="H123" s="25" t="s">
        <v>20</v>
      </c>
      <c r="I123" s="25" t="s">
        <v>20</v>
      </c>
      <c r="J123" s="25" t="s">
        <v>20</v>
      </c>
      <c r="K123" s="23" t="s">
        <v>22</v>
      </c>
      <c r="L123" s="25" t="s">
        <v>23</v>
      </c>
      <c r="M123" s="25" t="s">
        <v>23</v>
      </c>
      <c r="N123" s="1" t="s">
        <v>23</v>
      </c>
    </row>
    <row r="124" spans="1:15" ht="13">
      <c r="B124" s="5" t="s">
        <v>161</v>
      </c>
      <c r="C124" s="1">
        <v>2005</v>
      </c>
      <c r="D124" s="1">
        <v>2006</v>
      </c>
      <c r="E124" s="1">
        <v>2007</v>
      </c>
      <c r="F124" s="1" t="s">
        <v>177</v>
      </c>
      <c r="G124" s="1">
        <v>2010</v>
      </c>
      <c r="H124" s="1">
        <v>2011</v>
      </c>
      <c r="I124" s="23">
        <v>2012</v>
      </c>
      <c r="J124" s="23">
        <v>2013</v>
      </c>
      <c r="K124" s="23" t="s">
        <v>177</v>
      </c>
      <c r="L124" s="87">
        <v>2014</v>
      </c>
      <c r="M124" s="1">
        <v>2015</v>
      </c>
      <c r="N124" s="1" t="s">
        <v>154</v>
      </c>
    </row>
    <row r="125" spans="1:15">
      <c r="A125" s="2">
        <v>412.5</v>
      </c>
      <c r="B125" t="s">
        <v>294</v>
      </c>
      <c r="C125" s="7">
        <v>3000</v>
      </c>
      <c r="D125" s="7">
        <v>3000</v>
      </c>
      <c r="E125" s="7">
        <v>3000</v>
      </c>
      <c r="F125" s="7"/>
      <c r="G125" s="7">
        <v>4000</v>
      </c>
      <c r="H125" s="7">
        <v>4000</v>
      </c>
      <c r="I125" s="7">
        <v>4000</v>
      </c>
      <c r="J125" s="7">
        <v>4000</v>
      </c>
      <c r="K125" s="7">
        <v>0</v>
      </c>
      <c r="L125" s="7">
        <v>4000</v>
      </c>
      <c r="M125" s="18">
        <v>4000</v>
      </c>
      <c r="N125" s="18">
        <f t="shared" ref="N125:N128" si="45">SUM(M125-L125)</f>
        <v>0</v>
      </c>
      <c r="O125" s="22" t="s">
        <v>185</v>
      </c>
    </row>
    <row r="126" spans="1:15">
      <c r="A126" s="2">
        <v>412.50099999999998</v>
      </c>
      <c r="B126" t="s">
        <v>116</v>
      </c>
      <c r="C126" s="7">
        <v>2000</v>
      </c>
      <c r="D126" s="7">
        <v>2000</v>
      </c>
      <c r="E126" s="7">
        <v>2000</v>
      </c>
      <c r="F126" s="7"/>
      <c r="G126" s="7">
        <v>2000</v>
      </c>
      <c r="H126" s="7">
        <v>2000</v>
      </c>
      <c r="I126" s="7">
        <v>2000</v>
      </c>
      <c r="J126" s="7">
        <v>2000</v>
      </c>
      <c r="K126" s="7">
        <v>0</v>
      </c>
      <c r="L126" s="7">
        <v>2000</v>
      </c>
      <c r="M126" s="18">
        <v>2000</v>
      </c>
      <c r="N126" s="18">
        <f t="shared" si="45"/>
        <v>0</v>
      </c>
      <c r="O126" s="22" t="s">
        <v>185</v>
      </c>
    </row>
    <row r="127" spans="1:15">
      <c r="A127" s="2">
        <v>412.74099999999999</v>
      </c>
      <c r="B127" t="s">
        <v>174</v>
      </c>
      <c r="C127" s="7"/>
      <c r="D127" s="7"/>
      <c r="E127" s="7"/>
      <c r="F127" s="7"/>
      <c r="G127" s="7">
        <v>5000</v>
      </c>
      <c r="H127" s="7">
        <v>5000</v>
      </c>
      <c r="I127" s="7">
        <v>5000</v>
      </c>
      <c r="J127" s="7">
        <v>5000</v>
      </c>
      <c r="K127" s="7">
        <v>0</v>
      </c>
      <c r="L127" s="7">
        <v>5000</v>
      </c>
      <c r="M127" s="18">
        <v>5000</v>
      </c>
      <c r="N127" s="18">
        <f t="shared" si="45"/>
        <v>0</v>
      </c>
      <c r="O127" s="22" t="s">
        <v>185</v>
      </c>
    </row>
    <row r="128" spans="1:15" ht="13">
      <c r="B128" s="6" t="s">
        <v>26</v>
      </c>
      <c r="C128" s="7">
        <f t="shared" ref="C128:F128" si="46">SUM(C125:C127)</f>
        <v>5000</v>
      </c>
      <c r="D128" s="7">
        <f t="shared" si="46"/>
        <v>5000</v>
      </c>
      <c r="E128" s="7">
        <f t="shared" si="46"/>
        <v>5000</v>
      </c>
      <c r="F128" s="7">
        <f t="shared" si="46"/>
        <v>0</v>
      </c>
      <c r="G128" s="7">
        <f t="shared" ref="G128:K128" si="47">SUM(G125:G127)</f>
        <v>11000</v>
      </c>
      <c r="H128" s="7">
        <f t="shared" si="47"/>
        <v>11000</v>
      </c>
      <c r="I128" s="7">
        <f t="shared" si="47"/>
        <v>11000</v>
      </c>
      <c r="J128" s="7">
        <f t="shared" ref="J128" si="48">SUM(J125:J127)</f>
        <v>11000</v>
      </c>
      <c r="K128" s="7">
        <f t="shared" si="47"/>
        <v>0</v>
      </c>
      <c r="L128" s="7">
        <f t="shared" ref="L128:M128" si="49">SUM(L125:L127)</f>
        <v>11000</v>
      </c>
      <c r="M128" s="7">
        <f t="shared" si="49"/>
        <v>11000</v>
      </c>
      <c r="N128" s="18">
        <f t="shared" si="45"/>
        <v>0</v>
      </c>
    </row>
    <row r="129" spans="1:15" ht="13"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18"/>
    </row>
    <row r="130" spans="1:15">
      <c r="C130" s="1" t="s">
        <v>20</v>
      </c>
      <c r="D130" s="1" t="s">
        <v>20</v>
      </c>
      <c r="E130" s="1" t="s">
        <v>21</v>
      </c>
      <c r="F130" s="1" t="s">
        <v>22</v>
      </c>
      <c r="G130" s="25" t="s">
        <v>20</v>
      </c>
      <c r="H130" s="25" t="s">
        <v>20</v>
      </c>
      <c r="I130" s="25" t="s">
        <v>20</v>
      </c>
      <c r="J130" s="25" t="s">
        <v>20</v>
      </c>
      <c r="K130" s="23" t="s">
        <v>22</v>
      </c>
      <c r="L130" s="25" t="s">
        <v>23</v>
      </c>
      <c r="M130" s="25" t="s">
        <v>23</v>
      </c>
      <c r="N130" s="1" t="s">
        <v>23</v>
      </c>
    </row>
    <row r="131" spans="1:15" ht="13">
      <c r="B131" s="5" t="s">
        <v>168</v>
      </c>
      <c r="C131" s="1">
        <v>2005</v>
      </c>
      <c r="D131" s="1">
        <v>2006</v>
      </c>
      <c r="E131" s="1">
        <v>2007</v>
      </c>
      <c r="F131" s="1" t="s">
        <v>177</v>
      </c>
      <c r="G131" s="1">
        <v>2010</v>
      </c>
      <c r="H131" s="1">
        <v>2011</v>
      </c>
      <c r="I131" s="23">
        <v>2012</v>
      </c>
      <c r="J131" s="23">
        <v>2013</v>
      </c>
      <c r="K131" s="23" t="s">
        <v>177</v>
      </c>
      <c r="L131" s="87">
        <v>2014</v>
      </c>
      <c r="M131" s="1">
        <v>2015</v>
      </c>
      <c r="N131" s="1" t="s">
        <v>154</v>
      </c>
    </row>
    <row r="132" spans="1:15">
      <c r="A132" s="2">
        <v>413</v>
      </c>
      <c r="B132" t="s">
        <v>260</v>
      </c>
      <c r="C132" s="7"/>
      <c r="D132" s="7"/>
      <c r="E132" s="7">
        <v>9426.11</v>
      </c>
      <c r="F132" s="7">
        <v>40281.5</v>
      </c>
      <c r="G132" s="7">
        <v>19862</v>
      </c>
      <c r="H132" s="7">
        <v>16463</v>
      </c>
      <c r="I132" s="7">
        <v>12128</v>
      </c>
      <c r="J132" s="7">
        <v>21299</v>
      </c>
      <c r="K132" s="7">
        <v>13272</v>
      </c>
      <c r="L132" s="7">
        <v>16000</v>
      </c>
      <c r="M132" s="18">
        <v>16000</v>
      </c>
      <c r="N132" s="18">
        <f t="shared" ref="N132:N134" si="50">SUM(M132-L132)</f>
        <v>0</v>
      </c>
    </row>
    <row r="133" spans="1:15">
      <c r="A133" s="2">
        <v>413.30500000000001</v>
      </c>
      <c r="B133" t="s">
        <v>261</v>
      </c>
      <c r="C133" s="7"/>
      <c r="D133" s="7"/>
      <c r="E133" s="7"/>
      <c r="F133" s="7"/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600</v>
      </c>
      <c r="M133" s="18">
        <v>300</v>
      </c>
      <c r="N133" s="18">
        <f t="shared" si="50"/>
        <v>-300</v>
      </c>
      <c r="O133" s="26" t="s">
        <v>185</v>
      </c>
    </row>
    <row r="134" spans="1:15" ht="13">
      <c r="B134" s="6" t="s">
        <v>26</v>
      </c>
      <c r="C134" s="7">
        <f t="shared" ref="C134:F134" si="51">SUM(C132)</f>
        <v>0</v>
      </c>
      <c r="D134" s="7">
        <f t="shared" si="51"/>
        <v>0</v>
      </c>
      <c r="E134" s="7">
        <f t="shared" si="51"/>
        <v>9426.11</v>
      </c>
      <c r="F134" s="7">
        <f t="shared" si="51"/>
        <v>40281.5</v>
      </c>
      <c r="G134" s="7">
        <f t="shared" ref="G134:K134" si="52">SUM(G132)</f>
        <v>19862</v>
      </c>
      <c r="H134" s="7">
        <f t="shared" si="52"/>
        <v>16463</v>
      </c>
      <c r="I134" s="7">
        <f t="shared" si="52"/>
        <v>12128</v>
      </c>
      <c r="J134" s="7">
        <f t="shared" ref="J134" si="53">SUM(J132)</f>
        <v>21299</v>
      </c>
      <c r="K134" s="7">
        <f t="shared" si="52"/>
        <v>13272</v>
      </c>
      <c r="L134" s="7">
        <f>SUM(L132+L133)</f>
        <v>16600</v>
      </c>
      <c r="M134" s="7">
        <f>SUM(M132+M133)</f>
        <v>16300</v>
      </c>
      <c r="N134" s="18">
        <f t="shared" si="50"/>
        <v>-300</v>
      </c>
    </row>
    <row r="135" spans="1:15" ht="13">
      <c r="B135" s="6"/>
    </row>
    <row r="136" spans="1:15" ht="13">
      <c r="B136" s="5"/>
      <c r="C136" s="1" t="s">
        <v>20</v>
      </c>
      <c r="D136" s="1" t="s">
        <v>20</v>
      </c>
      <c r="E136" s="1" t="s">
        <v>21</v>
      </c>
      <c r="F136" s="1" t="s">
        <v>22</v>
      </c>
      <c r="G136" s="25" t="s">
        <v>20</v>
      </c>
      <c r="H136" s="25" t="s">
        <v>20</v>
      </c>
      <c r="I136" s="25" t="s">
        <v>20</v>
      </c>
      <c r="J136" s="25" t="s">
        <v>20</v>
      </c>
      <c r="K136" s="23" t="s">
        <v>22</v>
      </c>
      <c r="L136" s="25" t="s">
        <v>23</v>
      </c>
      <c r="M136" s="25" t="s">
        <v>23</v>
      </c>
      <c r="N136" s="1" t="s">
        <v>23</v>
      </c>
    </row>
    <row r="137" spans="1:15" ht="13">
      <c r="B137" s="5" t="s">
        <v>178</v>
      </c>
      <c r="C137" s="1">
        <v>2005</v>
      </c>
      <c r="D137" s="1">
        <v>2006</v>
      </c>
      <c r="E137" s="1">
        <v>2007</v>
      </c>
      <c r="F137" s="1" t="s">
        <v>177</v>
      </c>
      <c r="G137" s="1">
        <v>2010</v>
      </c>
      <c r="H137" s="1">
        <v>2011</v>
      </c>
      <c r="I137" s="23">
        <v>2012</v>
      </c>
      <c r="J137" s="23">
        <v>2013</v>
      </c>
      <c r="K137" s="23" t="s">
        <v>177</v>
      </c>
      <c r="L137" s="87">
        <v>2014</v>
      </c>
      <c r="M137" s="1">
        <v>2015</v>
      </c>
      <c r="N137" s="1" t="s">
        <v>154</v>
      </c>
    </row>
    <row r="138" spans="1:15">
      <c r="A138" s="2">
        <v>414.11</v>
      </c>
      <c r="B138" t="s">
        <v>89</v>
      </c>
      <c r="C138" s="7">
        <v>5775</v>
      </c>
      <c r="D138" s="7">
        <v>5275</v>
      </c>
      <c r="E138" s="7">
        <v>2250</v>
      </c>
      <c r="F138" s="7">
        <v>102.3</v>
      </c>
      <c r="G138" s="7">
        <v>50</v>
      </c>
      <c r="H138" s="7">
        <v>400</v>
      </c>
      <c r="I138" s="7">
        <v>150</v>
      </c>
      <c r="J138" s="7">
        <v>150</v>
      </c>
      <c r="K138" s="7">
        <v>450</v>
      </c>
      <c r="L138" s="7">
        <v>150</v>
      </c>
      <c r="M138" s="18">
        <v>150</v>
      </c>
      <c r="N138" s="18">
        <f t="shared" ref="N138:N146" si="54">SUM(M138-L138)</f>
        <v>0</v>
      </c>
    </row>
    <row r="139" spans="1:15">
      <c r="A139" s="2">
        <v>414.11099999999999</v>
      </c>
      <c r="B139" t="s">
        <v>132</v>
      </c>
      <c r="C139" s="7">
        <v>10000</v>
      </c>
      <c r="D139" s="7">
        <v>7500</v>
      </c>
      <c r="E139" s="7">
        <v>4000</v>
      </c>
      <c r="F139" s="7">
        <v>1375.58</v>
      </c>
      <c r="G139" s="7">
        <v>1775</v>
      </c>
      <c r="H139" s="7">
        <v>1025</v>
      </c>
      <c r="I139" s="7">
        <v>1425</v>
      </c>
      <c r="J139" s="7">
        <v>1150</v>
      </c>
      <c r="K139" s="7">
        <v>1025</v>
      </c>
      <c r="L139" s="7">
        <v>2000</v>
      </c>
      <c r="M139" s="18">
        <v>1050</v>
      </c>
      <c r="N139" s="18">
        <f t="shared" si="54"/>
        <v>-950</v>
      </c>
    </row>
    <row r="140" spans="1:15">
      <c r="A140" s="2">
        <v>414.19200000000001</v>
      </c>
      <c r="B140" t="s">
        <v>147</v>
      </c>
      <c r="C140" s="7">
        <v>1285</v>
      </c>
      <c r="D140" s="7">
        <v>1205</v>
      </c>
      <c r="E140" s="7">
        <v>425</v>
      </c>
      <c r="F140" s="7">
        <v>459.83</v>
      </c>
      <c r="G140" s="7">
        <v>140</v>
      </c>
      <c r="H140" s="7">
        <f>SUM((H138+H139)*0.0765)</f>
        <v>109.0125</v>
      </c>
      <c r="I140" s="7">
        <v>109</v>
      </c>
      <c r="J140" s="7">
        <v>108</v>
      </c>
      <c r="K140" s="7">
        <v>80</v>
      </c>
      <c r="L140" s="7">
        <v>150</v>
      </c>
      <c r="M140" s="18">
        <v>80</v>
      </c>
      <c r="N140" s="18">
        <f t="shared" si="54"/>
        <v>-70</v>
      </c>
    </row>
    <row r="141" spans="1:15">
      <c r="A141" s="2">
        <v>414.22</v>
      </c>
      <c r="B141" t="s">
        <v>17</v>
      </c>
      <c r="C141" s="7"/>
      <c r="D141" s="7">
        <v>95</v>
      </c>
      <c r="E141" s="7">
        <v>1382.18</v>
      </c>
      <c r="F141" s="7">
        <v>4446.57</v>
      </c>
      <c r="G141" s="7">
        <v>-189</v>
      </c>
      <c r="H141" s="7">
        <v>2515</v>
      </c>
      <c r="I141" s="7">
        <v>16189</v>
      </c>
      <c r="J141" s="7">
        <v>5171</v>
      </c>
      <c r="K141" s="7">
        <v>23132</v>
      </c>
      <c r="L141" s="7">
        <v>1500</v>
      </c>
      <c r="M141" s="18">
        <v>3000</v>
      </c>
      <c r="N141" s="18">
        <f t="shared" si="54"/>
        <v>1500</v>
      </c>
      <c r="O141" t="s">
        <v>185</v>
      </c>
    </row>
    <row r="142" spans="1:15">
      <c r="A142" s="2">
        <v>414.31</v>
      </c>
      <c r="B142" t="s">
        <v>92</v>
      </c>
      <c r="C142" s="7">
        <v>4980</v>
      </c>
      <c r="D142" s="7">
        <v>8180</v>
      </c>
      <c r="E142" s="7">
        <v>6545.41</v>
      </c>
      <c r="F142" s="7">
        <v>100</v>
      </c>
      <c r="G142" s="7">
        <v>0</v>
      </c>
      <c r="H142" s="7">
        <v>1250</v>
      </c>
      <c r="I142" s="7">
        <v>315</v>
      </c>
      <c r="J142" s="7">
        <v>884</v>
      </c>
      <c r="K142" s="7">
        <v>3413</v>
      </c>
      <c r="L142" s="7">
        <v>1000</v>
      </c>
      <c r="M142" s="18">
        <v>1000</v>
      </c>
      <c r="N142" s="18">
        <f t="shared" si="54"/>
        <v>0</v>
      </c>
    </row>
    <row r="143" spans="1:15">
      <c r="A143" s="2">
        <v>414.31799999999998</v>
      </c>
      <c r="B143" s="22" t="s">
        <v>210</v>
      </c>
      <c r="C143" s="7"/>
      <c r="D143" s="7"/>
      <c r="E143" s="7"/>
      <c r="F143" s="7">
        <v>0</v>
      </c>
      <c r="G143" s="7">
        <v>0</v>
      </c>
      <c r="H143" s="7">
        <v>0</v>
      </c>
      <c r="I143" s="7">
        <v>0</v>
      </c>
      <c r="J143" s="7">
        <v>11932</v>
      </c>
      <c r="K143" s="7">
        <v>14416</v>
      </c>
      <c r="L143" s="7">
        <v>12000</v>
      </c>
      <c r="M143" s="18">
        <v>16000</v>
      </c>
      <c r="N143" s="18">
        <f t="shared" si="54"/>
        <v>4000</v>
      </c>
    </row>
    <row r="144" spans="1:15">
      <c r="A144" s="2">
        <v>414.34100000000001</v>
      </c>
      <c r="B144" t="s">
        <v>90</v>
      </c>
      <c r="C144" s="7"/>
      <c r="D144" s="7"/>
      <c r="E144" s="7"/>
      <c r="F144" s="7"/>
      <c r="G144" s="7">
        <v>67</v>
      </c>
      <c r="H144" s="7">
        <v>218</v>
      </c>
      <c r="I144" s="7">
        <v>175</v>
      </c>
      <c r="J144" s="7">
        <v>73</v>
      </c>
      <c r="K144" s="7">
        <v>224</v>
      </c>
      <c r="L144" s="7">
        <v>150</v>
      </c>
      <c r="M144" s="18">
        <v>150</v>
      </c>
      <c r="N144" s="18">
        <f t="shared" si="54"/>
        <v>0</v>
      </c>
    </row>
    <row r="145" spans="1:14">
      <c r="A145" s="2">
        <v>414.45</v>
      </c>
      <c r="B145" t="s">
        <v>91</v>
      </c>
      <c r="C145" s="7"/>
      <c r="D145" s="7"/>
      <c r="E145" s="7"/>
      <c r="F145" s="7">
        <v>215</v>
      </c>
      <c r="G145" s="7">
        <v>175</v>
      </c>
      <c r="H145" s="7">
        <v>630</v>
      </c>
      <c r="I145" s="7">
        <v>0</v>
      </c>
      <c r="J145" s="7">
        <v>403</v>
      </c>
      <c r="K145" s="7">
        <v>867</v>
      </c>
      <c r="L145" s="7">
        <v>400</v>
      </c>
      <c r="M145" s="18">
        <v>200</v>
      </c>
      <c r="N145" s="18">
        <f t="shared" si="54"/>
        <v>-200</v>
      </c>
    </row>
    <row r="146" spans="1:14" ht="13">
      <c r="B146" s="6" t="s">
        <v>26</v>
      </c>
      <c r="C146" s="7">
        <f t="shared" ref="C146:F146" si="55">SUM(C138:C145)</f>
        <v>22040</v>
      </c>
      <c r="D146" s="7">
        <f t="shared" si="55"/>
        <v>22255</v>
      </c>
      <c r="E146" s="7">
        <f t="shared" si="55"/>
        <v>14602.59</v>
      </c>
      <c r="F146" s="7">
        <f t="shared" si="55"/>
        <v>6699.28</v>
      </c>
      <c r="G146" s="7">
        <f t="shared" ref="G146:M146" si="56">SUM(G138:G145)</f>
        <v>2018</v>
      </c>
      <c r="H146" s="7">
        <f t="shared" si="56"/>
        <v>6147.0124999999998</v>
      </c>
      <c r="I146" s="7">
        <f t="shared" si="56"/>
        <v>18363</v>
      </c>
      <c r="J146" s="7">
        <f t="shared" ref="J146" si="57">SUM(J138:J145)</f>
        <v>19871</v>
      </c>
      <c r="K146" s="7">
        <f t="shared" si="56"/>
        <v>43607</v>
      </c>
      <c r="L146" s="7">
        <f t="shared" ref="L146" si="58">SUM(L138:L145)</f>
        <v>17350</v>
      </c>
      <c r="M146" s="7">
        <f t="shared" si="56"/>
        <v>21630</v>
      </c>
      <c r="N146" s="18">
        <f t="shared" si="54"/>
        <v>4280</v>
      </c>
    </row>
    <row r="148" spans="1:14">
      <c r="C148" s="1" t="s">
        <v>20</v>
      </c>
      <c r="D148" s="1" t="s">
        <v>20</v>
      </c>
      <c r="E148" s="1" t="s">
        <v>21</v>
      </c>
      <c r="F148" s="1" t="s">
        <v>22</v>
      </c>
      <c r="G148" s="25" t="s">
        <v>20</v>
      </c>
      <c r="H148" s="25" t="s">
        <v>20</v>
      </c>
      <c r="I148" s="25" t="s">
        <v>20</v>
      </c>
      <c r="J148" s="25" t="s">
        <v>20</v>
      </c>
      <c r="K148" s="23" t="s">
        <v>22</v>
      </c>
      <c r="L148" s="25" t="s">
        <v>23</v>
      </c>
      <c r="M148" s="25" t="s">
        <v>23</v>
      </c>
      <c r="N148" s="1" t="s">
        <v>23</v>
      </c>
    </row>
    <row r="149" spans="1:14" ht="13">
      <c r="B149" s="5" t="s">
        <v>14</v>
      </c>
      <c r="C149" s="1">
        <v>2005</v>
      </c>
      <c r="D149" s="1">
        <v>2006</v>
      </c>
      <c r="E149" s="1">
        <v>2007</v>
      </c>
      <c r="F149" s="1" t="s">
        <v>177</v>
      </c>
      <c r="G149" s="1">
        <v>2010</v>
      </c>
      <c r="H149" s="1">
        <v>2011</v>
      </c>
      <c r="I149" s="23">
        <v>2012</v>
      </c>
      <c r="J149" s="23">
        <v>2013</v>
      </c>
      <c r="K149" s="23" t="s">
        <v>177</v>
      </c>
      <c r="L149" s="87">
        <v>2014</v>
      </c>
      <c r="M149" s="1">
        <v>2015</v>
      </c>
      <c r="N149" s="1" t="s">
        <v>154</v>
      </c>
    </row>
    <row r="150" spans="1:14">
      <c r="A150" s="2">
        <v>415.21300000000002</v>
      </c>
      <c r="B150" t="s">
        <v>94</v>
      </c>
      <c r="C150" s="7">
        <v>0</v>
      </c>
      <c r="D150" s="7">
        <v>517</v>
      </c>
      <c r="E150" s="7">
        <v>225.18</v>
      </c>
      <c r="F150" s="7"/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18">
        <v>0</v>
      </c>
      <c r="N150" s="18">
        <f t="shared" ref="N150:N153" si="59">SUM(M150-L150)</f>
        <v>0</v>
      </c>
    </row>
    <row r="151" spans="1:14">
      <c r="A151" s="2">
        <v>415.22</v>
      </c>
      <c r="B151" t="s">
        <v>17</v>
      </c>
      <c r="C151" s="7"/>
      <c r="D151" s="7"/>
      <c r="E151" s="7"/>
      <c r="F151" s="7"/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500</v>
      </c>
      <c r="M151" s="18">
        <v>500</v>
      </c>
      <c r="N151" s="18">
        <f t="shared" si="59"/>
        <v>0</v>
      </c>
    </row>
    <row r="152" spans="1:14">
      <c r="A152" s="2">
        <v>415.26</v>
      </c>
      <c r="B152" t="s">
        <v>95</v>
      </c>
      <c r="C152" s="7"/>
      <c r="D152" s="7"/>
      <c r="E152" s="7"/>
      <c r="F152" s="7"/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100</v>
      </c>
      <c r="M152" s="18">
        <v>100</v>
      </c>
      <c r="N152" s="18">
        <f t="shared" si="59"/>
        <v>0</v>
      </c>
    </row>
    <row r="153" spans="1:14" ht="13">
      <c r="A153" s="2" t="s">
        <v>93</v>
      </c>
      <c r="B153" s="6" t="s">
        <v>26</v>
      </c>
      <c r="C153" s="7">
        <f t="shared" ref="C153:F153" si="60">SUM(C150:C152)</f>
        <v>0</v>
      </c>
      <c r="D153" s="7">
        <f t="shared" si="60"/>
        <v>517</v>
      </c>
      <c r="E153" s="7">
        <f t="shared" si="60"/>
        <v>225.18</v>
      </c>
      <c r="F153" s="7">
        <f t="shared" si="60"/>
        <v>0</v>
      </c>
      <c r="G153" s="7">
        <f>SUM(G150:G152)</f>
        <v>0</v>
      </c>
      <c r="H153" s="7">
        <v>0</v>
      </c>
      <c r="I153" s="7">
        <v>0</v>
      </c>
      <c r="J153" s="7">
        <v>0</v>
      </c>
      <c r="K153" s="7">
        <v>0</v>
      </c>
      <c r="L153" s="7">
        <f>SUM(L150:L152)</f>
        <v>600</v>
      </c>
      <c r="M153" s="7">
        <f>SUM(M150:M152)</f>
        <v>600</v>
      </c>
      <c r="N153" s="18">
        <f t="shared" si="59"/>
        <v>0</v>
      </c>
    </row>
    <row r="155" spans="1:14">
      <c r="C155" s="1" t="s">
        <v>20</v>
      </c>
      <c r="D155" s="1" t="s">
        <v>20</v>
      </c>
      <c r="E155" s="1" t="s">
        <v>21</v>
      </c>
      <c r="F155" s="1" t="s">
        <v>22</v>
      </c>
      <c r="G155" s="25" t="s">
        <v>20</v>
      </c>
      <c r="H155" s="25" t="s">
        <v>20</v>
      </c>
      <c r="I155" s="25" t="s">
        <v>20</v>
      </c>
      <c r="J155" s="25" t="s">
        <v>20</v>
      </c>
      <c r="K155" s="23" t="s">
        <v>22</v>
      </c>
      <c r="L155" s="25" t="s">
        <v>23</v>
      </c>
      <c r="M155" s="25" t="s">
        <v>23</v>
      </c>
      <c r="N155" s="1" t="s">
        <v>23</v>
      </c>
    </row>
    <row r="156" spans="1:14" ht="13">
      <c r="B156" s="5" t="s">
        <v>96</v>
      </c>
      <c r="C156" s="1">
        <v>2005</v>
      </c>
      <c r="D156" s="1">
        <v>2006</v>
      </c>
      <c r="E156" s="1">
        <v>2007</v>
      </c>
      <c r="F156" s="1" t="s">
        <v>177</v>
      </c>
      <c r="G156" s="1">
        <v>2010</v>
      </c>
      <c r="H156" s="1">
        <v>2011</v>
      </c>
      <c r="I156" s="23">
        <v>2012</v>
      </c>
      <c r="J156" s="23">
        <v>2013</v>
      </c>
      <c r="K156" s="23" t="s">
        <v>177</v>
      </c>
      <c r="L156" s="87">
        <v>2014</v>
      </c>
      <c r="M156" s="1">
        <v>2015</v>
      </c>
      <c r="N156" s="1" t="s">
        <v>154</v>
      </c>
    </row>
    <row r="157" spans="1:14">
      <c r="A157" s="2">
        <v>426.45</v>
      </c>
      <c r="B157" t="s">
        <v>133</v>
      </c>
      <c r="C157" s="7">
        <v>21810</v>
      </c>
      <c r="D157" s="7">
        <v>14483</v>
      </c>
      <c r="E157" s="7">
        <v>12786.26</v>
      </c>
      <c r="F157" s="7">
        <v>2260</v>
      </c>
      <c r="G157" s="7">
        <v>2633</v>
      </c>
      <c r="H157" s="7">
        <v>2580</v>
      </c>
      <c r="I157" s="7">
        <v>2630</v>
      </c>
      <c r="J157" s="7">
        <v>2580</v>
      </c>
      <c r="K157" s="7">
        <v>2522</v>
      </c>
      <c r="L157" s="7">
        <v>2580</v>
      </c>
      <c r="M157" s="18">
        <v>2580</v>
      </c>
      <c r="N157" s="18">
        <f t="shared" ref="N157:N158" si="61">SUM(M157-L157)</f>
        <v>0</v>
      </c>
    </row>
    <row r="158" spans="1:14" ht="13">
      <c r="B158" s="6" t="s">
        <v>26</v>
      </c>
      <c r="C158" s="7">
        <f t="shared" ref="C158:I158" si="62">SUM(C157:C157)</f>
        <v>21810</v>
      </c>
      <c r="D158" s="7">
        <f t="shared" si="62"/>
        <v>14483</v>
      </c>
      <c r="E158" s="7">
        <f t="shared" si="62"/>
        <v>12786.26</v>
      </c>
      <c r="F158" s="7">
        <f t="shared" si="62"/>
        <v>2260</v>
      </c>
      <c r="G158" s="7">
        <f t="shared" si="62"/>
        <v>2633</v>
      </c>
      <c r="H158" s="7">
        <f t="shared" si="62"/>
        <v>2580</v>
      </c>
      <c r="I158" s="7">
        <f t="shared" si="62"/>
        <v>2630</v>
      </c>
      <c r="J158" s="7">
        <f t="shared" ref="J158" si="63">SUM(J157:J157)</f>
        <v>2580</v>
      </c>
      <c r="K158" s="7">
        <f t="shared" ref="K158:M158" si="64">SUM(K157:K157)</f>
        <v>2522</v>
      </c>
      <c r="L158" s="7">
        <f t="shared" ref="L158" si="65">SUM(L157:L157)</f>
        <v>2580</v>
      </c>
      <c r="M158" s="7">
        <f t="shared" si="64"/>
        <v>2580</v>
      </c>
      <c r="N158" s="18">
        <f t="shared" si="61"/>
        <v>0</v>
      </c>
    </row>
    <row r="159" spans="1:14" ht="13">
      <c r="B159" s="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8"/>
    </row>
    <row r="160" spans="1:14" ht="13">
      <c r="B160" s="6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8"/>
    </row>
    <row r="162" spans="1:15">
      <c r="C162" s="1" t="s">
        <v>20</v>
      </c>
      <c r="D162" s="1" t="s">
        <v>20</v>
      </c>
      <c r="E162" s="1" t="s">
        <v>21</v>
      </c>
      <c r="F162" s="1" t="s">
        <v>22</v>
      </c>
      <c r="G162" s="25" t="s">
        <v>20</v>
      </c>
      <c r="H162" s="25" t="s">
        <v>20</v>
      </c>
      <c r="I162" s="25" t="s">
        <v>20</v>
      </c>
      <c r="J162" s="25" t="s">
        <v>20</v>
      </c>
      <c r="K162" s="23" t="s">
        <v>22</v>
      </c>
      <c r="L162" s="25" t="s">
        <v>23</v>
      </c>
      <c r="M162" s="25" t="s">
        <v>23</v>
      </c>
      <c r="N162" s="1" t="s">
        <v>23</v>
      </c>
    </row>
    <row r="163" spans="1:15" ht="13">
      <c r="B163" s="5" t="s">
        <v>141</v>
      </c>
      <c r="C163" s="1">
        <v>2005</v>
      </c>
      <c r="D163" s="1">
        <v>2006</v>
      </c>
      <c r="E163" s="1">
        <v>2007</v>
      </c>
      <c r="F163" s="1" t="s">
        <v>177</v>
      </c>
      <c r="G163" s="1">
        <v>2010</v>
      </c>
      <c r="H163" s="1">
        <v>2011</v>
      </c>
      <c r="I163" s="23">
        <v>2012</v>
      </c>
      <c r="J163" s="23">
        <v>2013</v>
      </c>
      <c r="K163" s="23" t="s">
        <v>177</v>
      </c>
      <c r="L163" s="87">
        <v>2014</v>
      </c>
      <c r="M163" s="1">
        <v>2015</v>
      </c>
      <c r="N163" s="1" t="s">
        <v>154</v>
      </c>
    </row>
    <row r="164" spans="1:15">
      <c r="A164" s="2">
        <v>429.1</v>
      </c>
      <c r="B164" t="s">
        <v>148</v>
      </c>
      <c r="E164" s="7">
        <v>17545</v>
      </c>
      <c r="F164" s="7">
        <v>6680.5</v>
      </c>
      <c r="G164" s="7">
        <v>7334</v>
      </c>
      <c r="H164" s="7">
        <v>3636</v>
      </c>
      <c r="I164" s="7">
        <v>6179</v>
      </c>
      <c r="J164" s="7">
        <v>7620</v>
      </c>
      <c r="K164" s="7">
        <v>5543</v>
      </c>
      <c r="L164" s="7">
        <v>7000</v>
      </c>
      <c r="M164" s="18">
        <v>7000</v>
      </c>
      <c r="N164" s="18">
        <f t="shared" ref="N164:N166" si="66">SUM(M164-L164)</f>
        <v>0</v>
      </c>
    </row>
    <row r="165" spans="1:15">
      <c r="A165" s="2">
        <v>429.22</v>
      </c>
      <c r="B165" t="s">
        <v>17</v>
      </c>
      <c r="C165" s="7">
        <v>560</v>
      </c>
      <c r="D165" s="7">
        <v>123</v>
      </c>
      <c r="E165" s="7">
        <v>311.52999999999997</v>
      </c>
      <c r="F165" s="7">
        <v>10.199999999999999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18">
        <v>0</v>
      </c>
      <c r="N165" s="18">
        <f t="shared" si="66"/>
        <v>0</v>
      </c>
    </row>
    <row r="166" spans="1:15" ht="13">
      <c r="B166" s="6" t="s">
        <v>26</v>
      </c>
      <c r="C166" s="7">
        <f t="shared" ref="C166:F166" si="67">SUM(C164:C165)</f>
        <v>560</v>
      </c>
      <c r="D166" s="7">
        <f t="shared" si="67"/>
        <v>123</v>
      </c>
      <c r="E166" s="7">
        <f t="shared" si="67"/>
        <v>17856.53</v>
      </c>
      <c r="F166" s="7">
        <f t="shared" si="67"/>
        <v>6690.7</v>
      </c>
      <c r="G166" s="7">
        <f t="shared" ref="G166:M166" si="68">SUM(G164:G165)</f>
        <v>7334</v>
      </c>
      <c r="H166" s="7">
        <f t="shared" si="68"/>
        <v>3636</v>
      </c>
      <c r="I166" s="7">
        <f t="shared" si="68"/>
        <v>6179</v>
      </c>
      <c r="J166" s="7">
        <f t="shared" ref="J166" si="69">SUM(J164:J165)</f>
        <v>7620</v>
      </c>
      <c r="K166" s="7">
        <f t="shared" si="68"/>
        <v>5543</v>
      </c>
      <c r="L166" s="7">
        <f t="shared" ref="L166" si="70">SUM(L164:L165)</f>
        <v>7000</v>
      </c>
      <c r="M166" s="7">
        <f t="shared" si="68"/>
        <v>7000</v>
      </c>
      <c r="N166" s="18">
        <f t="shared" si="66"/>
        <v>0</v>
      </c>
    </row>
    <row r="167" spans="1:15" ht="13">
      <c r="B167" s="6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18"/>
    </row>
    <row r="168" spans="1:15">
      <c r="C168" s="1" t="s">
        <v>20</v>
      </c>
      <c r="D168" s="1" t="s">
        <v>20</v>
      </c>
      <c r="E168" s="1" t="s">
        <v>21</v>
      </c>
      <c r="F168" s="1" t="s">
        <v>22</v>
      </c>
      <c r="G168" s="25" t="s">
        <v>20</v>
      </c>
      <c r="H168" s="25" t="s">
        <v>20</v>
      </c>
      <c r="I168" s="25" t="s">
        <v>20</v>
      </c>
      <c r="J168" s="25" t="s">
        <v>20</v>
      </c>
      <c r="K168" s="23" t="s">
        <v>22</v>
      </c>
      <c r="L168" s="25" t="s">
        <v>23</v>
      </c>
      <c r="M168" s="25" t="s">
        <v>23</v>
      </c>
      <c r="N168" s="1" t="s">
        <v>23</v>
      </c>
    </row>
    <row r="169" spans="1:15" ht="13">
      <c r="B169" s="5" t="s">
        <v>15</v>
      </c>
      <c r="C169" s="1">
        <v>2005</v>
      </c>
      <c r="D169" s="1">
        <v>2006</v>
      </c>
      <c r="E169" s="1">
        <v>2007</v>
      </c>
      <c r="F169" s="1" t="s">
        <v>177</v>
      </c>
      <c r="G169" s="1">
        <v>2010</v>
      </c>
      <c r="H169" s="1">
        <v>2011</v>
      </c>
      <c r="I169" s="23">
        <v>2012</v>
      </c>
      <c r="J169" s="23">
        <v>2013</v>
      </c>
      <c r="K169" s="23" t="s">
        <v>177</v>
      </c>
      <c r="L169" s="87">
        <v>2014</v>
      </c>
      <c r="M169" s="1">
        <v>2015</v>
      </c>
      <c r="N169" s="1" t="s">
        <v>154</v>
      </c>
    </row>
    <row r="170" spans="1:15">
      <c r="A170" s="2">
        <v>430.11</v>
      </c>
      <c r="B170" t="s">
        <v>81</v>
      </c>
      <c r="C170" s="7">
        <v>150086</v>
      </c>
      <c r="D170" s="7">
        <v>153549</v>
      </c>
      <c r="E170" s="7">
        <v>150223.39000000001</v>
      </c>
      <c r="F170" s="7">
        <v>99618.15</v>
      </c>
      <c r="G170" s="7">
        <v>127480</v>
      </c>
      <c r="H170" s="7">
        <v>116168</v>
      </c>
      <c r="I170" s="7">
        <v>134486</v>
      </c>
      <c r="J170" s="7">
        <v>144442</v>
      </c>
      <c r="K170" s="7">
        <v>109565</v>
      </c>
      <c r="L170" s="7">
        <v>154280</v>
      </c>
      <c r="M170" s="18">
        <v>163500</v>
      </c>
      <c r="N170" s="18">
        <f t="shared" ref="N170:N188" si="71">SUM(M170-L170)</f>
        <v>9220</v>
      </c>
      <c r="O170" s="70" t="s">
        <v>185</v>
      </c>
    </row>
    <row r="171" spans="1:15">
      <c r="A171" s="2">
        <v>430.18</v>
      </c>
      <c r="B171" t="s">
        <v>97</v>
      </c>
      <c r="C171" s="7"/>
      <c r="D171" s="7"/>
      <c r="E171" s="7"/>
      <c r="F171" s="7">
        <v>5390.6</v>
      </c>
      <c r="G171" s="7">
        <v>129</v>
      </c>
      <c r="H171" s="7">
        <v>226</v>
      </c>
      <c r="I171" s="7">
        <v>314</v>
      </c>
      <c r="J171" s="7">
        <v>176</v>
      </c>
      <c r="K171" s="7">
        <v>0</v>
      </c>
      <c r="L171" s="7">
        <v>1000</v>
      </c>
      <c r="M171" s="18">
        <v>1000</v>
      </c>
      <c r="N171" s="18">
        <f t="shared" si="71"/>
        <v>0</v>
      </c>
    </row>
    <row r="172" spans="1:15">
      <c r="A172" s="2">
        <v>430.19200000000001</v>
      </c>
      <c r="B172" t="s">
        <v>136</v>
      </c>
      <c r="C172" s="7">
        <v>12015</v>
      </c>
      <c r="D172" s="7">
        <v>13482</v>
      </c>
      <c r="E172" s="7">
        <v>11850</v>
      </c>
      <c r="F172" s="7">
        <v>43924.57</v>
      </c>
      <c r="G172" s="8">
        <v>7885</v>
      </c>
      <c r="H172" s="8">
        <v>8647</v>
      </c>
      <c r="I172" s="8">
        <v>10601</v>
      </c>
      <c r="J172" s="8">
        <v>11558</v>
      </c>
      <c r="K172" s="8">
        <v>4442</v>
      </c>
      <c r="L172" s="8">
        <v>10800</v>
      </c>
      <c r="M172" s="88">
        <v>12600</v>
      </c>
      <c r="N172" s="18">
        <f t="shared" si="71"/>
        <v>1800</v>
      </c>
    </row>
    <row r="173" spans="1:15">
      <c r="A173" s="2">
        <v>430.19600000000003</v>
      </c>
      <c r="B173" t="s">
        <v>68</v>
      </c>
      <c r="C173" s="7">
        <v>43963</v>
      </c>
      <c r="D173" s="7">
        <v>46475</v>
      </c>
      <c r="E173" s="7">
        <v>35804</v>
      </c>
      <c r="F173" s="18">
        <v>38812.879999999997</v>
      </c>
      <c r="G173" s="18">
        <v>41993</v>
      </c>
      <c r="H173" s="18">
        <v>44856</v>
      </c>
      <c r="I173" s="18">
        <v>48453</v>
      </c>
      <c r="J173" s="18">
        <v>51893</v>
      </c>
      <c r="K173" s="18">
        <v>43208</v>
      </c>
      <c r="L173" s="18">
        <v>57565</v>
      </c>
      <c r="M173" s="18">
        <v>59400</v>
      </c>
      <c r="N173" s="18">
        <f t="shared" si="71"/>
        <v>1835</v>
      </c>
      <c r="O173" s="22" t="s">
        <v>199</v>
      </c>
    </row>
    <row r="174" spans="1:15">
      <c r="A174" s="2">
        <v>430.22</v>
      </c>
      <c r="B174" t="s">
        <v>100</v>
      </c>
      <c r="C174" s="7">
        <v>6812</v>
      </c>
      <c r="D174" s="7">
        <v>7127</v>
      </c>
      <c r="E174" s="7">
        <v>6196.69</v>
      </c>
      <c r="F174" s="7">
        <v>6156.95</v>
      </c>
      <c r="G174" s="7">
        <v>5495</v>
      </c>
      <c r="H174" s="7">
        <v>7092</v>
      </c>
      <c r="I174" s="7">
        <v>6288</v>
      </c>
      <c r="J174" s="7">
        <v>9095</v>
      </c>
      <c r="K174" s="7">
        <v>6616</v>
      </c>
      <c r="L174" s="7">
        <v>7000</v>
      </c>
      <c r="M174" s="18">
        <v>7000</v>
      </c>
      <c r="N174" s="18">
        <f t="shared" si="71"/>
        <v>0</v>
      </c>
    </row>
    <row r="175" spans="1:15">
      <c r="A175" s="2">
        <v>430.24</v>
      </c>
      <c r="B175" t="s">
        <v>98</v>
      </c>
      <c r="C175" s="7"/>
      <c r="D175" s="7"/>
      <c r="E175" s="7"/>
      <c r="F175" s="7">
        <v>16443.91</v>
      </c>
      <c r="G175" s="7">
        <v>19704</v>
      </c>
      <c r="H175" s="7">
        <v>26644</v>
      </c>
      <c r="I175" s="7">
        <v>25113</v>
      </c>
      <c r="J175" s="7">
        <v>26751</v>
      </c>
      <c r="K175" s="7">
        <v>30861</v>
      </c>
      <c r="L175" s="7">
        <v>25000</v>
      </c>
      <c r="M175" s="18">
        <v>27000</v>
      </c>
      <c r="N175" s="18">
        <f t="shared" si="71"/>
        <v>2000</v>
      </c>
    </row>
    <row r="176" spans="1:15">
      <c r="A176" s="2">
        <v>430.245</v>
      </c>
      <c r="B176" t="s">
        <v>99</v>
      </c>
      <c r="C176" s="7">
        <v>86165</v>
      </c>
      <c r="D176" s="7">
        <v>131165</v>
      </c>
      <c r="E176" s="7">
        <v>131379.44</v>
      </c>
      <c r="F176" s="18">
        <v>67419.23</v>
      </c>
      <c r="G176" s="18">
        <v>2289</v>
      </c>
      <c r="H176" s="18">
        <v>37579</v>
      </c>
      <c r="I176" s="18">
        <v>32588</v>
      </c>
      <c r="J176" s="18">
        <v>51545</v>
      </c>
      <c r="K176" s="18">
        <v>50989</v>
      </c>
      <c r="L176" s="18">
        <v>40000</v>
      </c>
      <c r="M176" s="18">
        <v>67000</v>
      </c>
      <c r="N176" s="18">
        <f t="shared" si="71"/>
        <v>27000</v>
      </c>
      <c r="O176" s="26" t="s">
        <v>185</v>
      </c>
    </row>
    <row r="177" spans="1:15">
      <c r="A177" s="2">
        <v>430.26</v>
      </c>
      <c r="B177" t="s">
        <v>152</v>
      </c>
      <c r="C177" s="7">
        <v>715</v>
      </c>
      <c r="D177" s="7">
        <v>266</v>
      </c>
      <c r="E177" s="7">
        <v>900.58</v>
      </c>
      <c r="F177" s="18">
        <v>3000.55</v>
      </c>
      <c r="G177" s="18">
        <v>1462</v>
      </c>
      <c r="H177" s="18">
        <v>4026</v>
      </c>
      <c r="I177" s="18">
        <v>2440</v>
      </c>
      <c r="J177" s="18">
        <v>9054</v>
      </c>
      <c r="K177" s="18">
        <v>5783</v>
      </c>
      <c r="L177" s="18">
        <v>3000</v>
      </c>
      <c r="M177" s="18">
        <v>4000</v>
      </c>
      <c r="N177" s="18">
        <f t="shared" si="71"/>
        <v>1000</v>
      </c>
    </row>
    <row r="178" spans="1:15">
      <c r="A178" s="2">
        <v>430.30500000000001</v>
      </c>
      <c r="B178" t="s">
        <v>101</v>
      </c>
      <c r="C178" s="7"/>
      <c r="D178" s="7"/>
      <c r="E178" s="7"/>
      <c r="F178" s="7">
        <v>310</v>
      </c>
      <c r="G178" s="7">
        <v>255</v>
      </c>
      <c r="H178" s="7">
        <v>150</v>
      </c>
      <c r="I178" s="7">
        <v>280</v>
      </c>
      <c r="J178" s="7">
        <v>311</v>
      </c>
      <c r="K178" s="7">
        <v>290</v>
      </c>
      <c r="L178" s="7">
        <v>400</v>
      </c>
      <c r="M178" s="18">
        <v>500</v>
      </c>
      <c r="N178" s="18">
        <f t="shared" si="71"/>
        <v>100</v>
      </c>
    </row>
    <row r="179" spans="1:15">
      <c r="A179" s="2">
        <v>430.30599999999998</v>
      </c>
      <c r="B179" t="s">
        <v>203</v>
      </c>
      <c r="C179" s="7"/>
      <c r="D179" s="7"/>
      <c r="E179" s="7"/>
      <c r="F179" s="7"/>
      <c r="G179" s="7">
        <v>171</v>
      </c>
      <c r="H179" s="7">
        <v>100</v>
      </c>
      <c r="I179" s="7">
        <v>0</v>
      </c>
      <c r="J179" s="7">
        <v>100</v>
      </c>
      <c r="K179" s="7">
        <v>241</v>
      </c>
      <c r="L179" s="7">
        <v>100</v>
      </c>
      <c r="M179" s="18">
        <v>200</v>
      </c>
      <c r="N179" s="18">
        <f t="shared" si="71"/>
        <v>100</v>
      </c>
    </row>
    <row r="180" spans="1:15">
      <c r="A180" s="2">
        <v>430.31</v>
      </c>
      <c r="B180" t="s">
        <v>12</v>
      </c>
      <c r="C180" s="7"/>
      <c r="D180" s="7"/>
      <c r="E180" s="7"/>
      <c r="F180" s="18">
        <v>8799.5</v>
      </c>
      <c r="G180" s="18">
        <v>0</v>
      </c>
      <c r="H180" s="18">
        <v>5554</v>
      </c>
      <c r="I180" s="18">
        <v>579</v>
      </c>
      <c r="J180" s="18">
        <v>4148</v>
      </c>
      <c r="K180" s="18">
        <v>27293</v>
      </c>
      <c r="L180" s="18">
        <v>5000</v>
      </c>
      <c r="M180" s="18">
        <v>5000</v>
      </c>
      <c r="N180" s="18">
        <f t="shared" si="71"/>
        <v>0</v>
      </c>
    </row>
    <row r="181" spans="1:15">
      <c r="A181" s="2">
        <v>430.334</v>
      </c>
      <c r="B181" t="s">
        <v>104</v>
      </c>
      <c r="C181" s="7"/>
      <c r="D181" s="7"/>
      <c r="E181" s="7"/>
      <c r="F181" s="7"/>
      <c r="G181" s="7">
        <v>0</v>
      </c>
      <c r="H181" s="7">
        <v>0</v>
      </c>
      <c r="I181" s="7">
        <v>221</v>
      </c>
      <c r="J181" s="7">
        <v>0</v>
      </c>
      <c r="K181" s="7">
        <v>3007</v>
      </c>
      <c r="L181" s="7">
        <v>500</v>
      </c>
      <c r="M181" s="18">
        <v>500</v>
      </c>
      <c r="N181" s="18">
        <f t="shared" si="71"/>
        <v>0</v>
      </c>
    </row>
    <row r="182" spans="1:15">
      <c r="A182" s="2">
        <v>430.36</v>
      </c>
      <c r="B182" t="s">
        <v>102</v>
      </c>
      <c r="C182" s="7"/>
      <c r="D182" s="7"/>
      <c r="E182" s="7">
        <v>202.5</v>
      </c>
      <c r="F182" s="7">
        <v>122.4</v>
      </c>
      <c r="G182" s="7">
        <v>232</v>
      </c>
      <c r="H182" s="7">
        <v>100</v>
      </c>
      <c r="I182" s="7">
        <v>126</v>
      </c>
      <c r="J182" s="7">
        <v>59</v>
      </c>
      <c r="K182" s="7">
        <v>52</v>
      </c>
      <c r="L182" s="7">
        <v>125</v>
      </c>
      <c r="M182" s="18">
        <v>100</v>
      </c>
      <c r="N182" s="18">
        <f t="shared" si="71"/>
        <v>-25</v>
      </c>
    </row>
    <row r="183" spans="1:15">
      <c r="A183" s="2">
        <v>430.37400000000002</v>
      </c>
      <c r="B183" t="s">
        <v>144</v>
      </c>
      <c r="C183" s="7">
        <v>9022</v>
      </c>
      <c r="D183" s="7">
        <v>1360</v>
      </c>
      <c r="E183" s="7">
        <v>1539.89</v>
      </c>
      <c r="F183" s="7">
        <v>9138.7999999999993</v>
      </c>
      <c r="G183" s="7">
        <v>10272</v>
      </c>
      <c r="H183" s="7">
        <v>14600</v>
      </c>
      <c r="I183" s="7">
        <v>7374</v>
      </c>
      <c r="J183" s="7">
        <v>13537</v>
      </c>
      <c r="K183" s="7">
        <v>12301</v>
      </c>
      <c r="L183" s="7">
        <v>5000</v>
      </c>
      <c r="M183" s="18">
        <v>8000</v>
      </c>
      <c r="N183" s="18">
        <f t="shared" si="71"/>
        <v>3000</v>
      </c>
    </row>
    <row r="184" spans="1:15">
      <c r="A184" s="2">
        <v>430.375</v>
      </c>
      <c r="B184" t="s">
        <v>153</v>
      </c>
      <c r="C184" s="7">
        <v>28164</v>
      </c>
      <c r="D184" s="7">
        <v>18430</v>
      </c>
      <c r="E184" s="7">
        <v>18975</v>
      </c>
      <c r="F184" s="18">
        <v>7035.43</v>
      </c>
      <c r="G184" s="18">
        <v>8561</v>
      </c>
      <c r="H184" s="18">
        <v>11684</v>
      </c>
      <c r="I184" s="18">
        <v>31632</v>
      </c>
      <c r="J184" s="18">
        <v>20927</v>
      </c>
      <c r="K184" s="18">
        <v>8596</v>
      </c>
      <c r="L184" s="18">
        <v>18000</v>
      </c>
      <c r="M184" s="18">
        <v>15000</v>
      </c>
      <c r="N184" s="18">
        <f t="shared" si="71"/>
        <v>-3000</v>
      </c>
      <c r="O184" s="22" t="s">
        <v>185</v>
      </c>
    </row>
    <row r="185" spans="1:15">
      <c r="A185" s="2">
        <v>430.38400000000001</v>
      </c>
      <c r="B185" t="s">
        <v>103</v>
      </c>
      <c r="C185" s="7">
        <v>3441</v>
      </c>
      <c r="D185" s="7">
        <v>28700</v>
      </c>
      <c r="E185" s="7">
        <v>20647.919999999998</v>
      </c>
      <c r="F185" s="7"/>
      <c r="G185" s="7">
        <v>0</v>
      </c>
      <c r="H185" s="7">
        <v>0</v>
      </c>
      <c r="I185" s="7">
        <v>0</v>
      </c>
      <c r="J185" s="7">
        <v>2244</v>
      </c>
      <c r="K185" s="7">
        <v>3600</v>
      </c>
      <c r="L185" s="7">
        <v>3000</v>
      </c>
      <c r="M185" s="18">
        <v>3000</v>
      </c>
      <c r="N185" s="18">
        <f t="shared" si="71"/>
        <v>0</v>
      </c>
      <c r="O185" s="26" t="s">
        <v>185</v>
      </c>
    </row>
    <row r="186" spans="1:15">
      <c r="A186" s="2">
        <v>430.74</v>
      </c>
      <c r="B186" s="22" t="s">
        <v>188</v>
      </c>
      <c r="C186" s="7"/>
      <c r="D186" s="7"/>
      <c r="E186" s="7"/>
      <c r="F186" s="7"/>
      <c r="G186" s="7">
        <v>0</v>
      </c>
      <c r="H186" s="7">
        <v>0</v>
      </c>
      <c r="I186" s="7">
        <v>0</v>
      </c>
      <c r="J186" s="7">
        <v>14281</v>
      </c>
      <c r="K186" s="7">
        <v>44200</v>
      </c>
      <c r="L186" s="7">
        <v>0</v>
      </c>
      <c r="M186" s="18">
        <v>0</v>
      </c>
      <c r="N186" s="18">
        <f t="shared" si="71"/>
        <v>0</v>
      </c>
      <c r="O186" s="26" t="s">
        <v>185</v>
      </c>
    </row>
    <row r="187" spans="1:15">
      <c r="A187" s="19">
        <v>439</v>
      </c>
      <c r="B187" s="22" t="s">
        <v>216</v>
      </c>
      <c r="C187" s="18"/>
      <c r="D187" s="18"/>
      <c r="E187" s="18"/>
      <c r="F187" s="7"/>
      <c r="G187" s="7">
        <v>0</v>
      </c>
      <c r="H187" s="7">
        <v>0</v>
      </c>
      <c r="I187" s="7">
        <v>2198</v>
      </c>
      <c r="J187" s="7">
        <v>0</v>
      </c>
      <c r="K187" s="7">
        <v>0</v>
      </c>
      <c r="L187" s="7">
        <v>85000</v>
      </c>
      <c r="M187" s="18">
        <v>50000</v>
      </c>
      <c r="N187" s="18">
        <f t="shared" si="71"/>
        <v>-35000</v>
      </c>
      <c r="O187" s="26" t="s">
        <v>185</v>
      </c>
    </row>
    <row r="188" spans="1:15" ht="13">
      <c r="B188" s="6" t="s">
        <v>26</v>
      </c>
      <c r="C188" s="7">
        <f t="shared" ref="C188:G188" si="72">SUM(C170:C185)</f>
        <v>340383</v>
      </c>
      <c r="D188" s="7">
        <f t="shared" si="72"/>
        <v>400554</v>
      </c>
      <c r="E188" s="7">
        <f t="shared" si="72"/>
        <v>377719.41000000003</v>
      </c>
      <c r="F188" s="7">
        <f t="shared" si="72"/>
        <v>306172.97000000003</v>
      </c>
      <c r="G188" s="7">
        <f t="shared" si="72"/>
        <v>225928</v>
      </c>
      <c r="H188" s="7">
        <f>SUM(H170:H185)</f>
        <v>277426</v>
      </c>
      <c r="I188" s="7">
        <f>SUM(I170:I187)</f>
        <v>302693</v>
      </c>
      <c r="J188" s="7">
        <f>SUM(J170:J187)</f>
        <v>360121</v>
      </c>
      <c r="K188" s="7">
        <f>SUM(K170:K187)</f>
        <v>351044</v>
      </c>
      <c r="L188" s="7">
        <f>SUM(L170:L187)</f>
        <v>415770</v>
      </c>
      <c r="M188" s="7">
        <f>SUM(M170:M187)</f>
        <v>423800</v>
      </c>
      <c r="N188" s="18">
        <f t="shared" si="71"/>
        <v>8030</v>
      </c>
    </row>
    <row r="189" spans="1:15" ht="17" customHeight="1">
      <c r="F189" s="101"/>
      <c r="G189" s="101"/>
      <c r="H189" s="101"/>
      <c r="I189" s="101"/>
      <c r="J189" s="101"/>
      <c r="K189" s="101"/>
      <c r="L189" s="101"/>
      <c r="M189" s="101"/>
      <c r="N189" s="101"/>
    </row>
    <row r="190" spans="1:15" ht="16" customHeight="1">
      <c r="C190" s="1" t="s">
        <v>20</v>
      </c>
      <c r="D190" s="1" t="s">
        <v>20</v>
      </c>
      <c r="E190" s="1" t="s">
        <v>21</v>
      </c>
      <c r="F190" s="1" t="s">
        <v>22</v>
      </c>
      <c r="G190" s="25" t="s">
        <v>20</v>
      </c>
      <c r="H190" s="25" t="s">
        <v>20</v>
      </c>
      <c r="I190" s="25" t="s">
        <v>20</v>
      </c>
      <c r="J190" s="25" t="s">
        <v>20</v>
      </c>
      <c r="K190" s="23" t="s">
        <v>22</v>
      </c>
      <c r="L190" s="25" t="s">
        <v>23</v>
      </c>
      <c r="M190" s="25" t="s">
        <v>23</v>
      </c>
      <c r="N190" s="1" t="s">
        <v>23</v>
      </c>
    </row>
    <row r="191" spans="1:15" ht="13">
      <c r="B191" s="5" t="s">
        <v>117</v>
      </c>
      <c r="C191" s="1">
        <v>2005</v>
      </c>
      <c r="D191" s="1">
        <v>2006</v>
      </c>
      <c r="E191" s="1">
        <v>2007</v>
      </c>
      <c r="F191" s="1" t="s">
        <v>177</v>
      </c>
      <c r="G191" s="1">
        <v>2010</v>
      </c>
      <c r="H191" s="1">
        <v>2011</v>
      </c>
      <c r="I191" s="23">
        <v>2012</v>
      </c>
      <c r="J191" s="23">
        <v>2013</v>
      </c>
      <c r="K191" s="23" t="s">
        <v>177</v>
      </c>
      <c r="L191" s="87">
        <v>2014</v>
      </c>
      <c r="M191" s="1">
        <v>2015</v>
      </c>
      <c r="N191" s="1" t="s">
        <v>154</v>
      </c>
    </row>
    <row r="192" spans="1:15">
      <c r="A192" s="2">
        <v>432.1</v>
      </c>
      <c r="B192" t="s">
        <v>81</v>
      </c>
      <c r="C192" s="7">
        <v>10736</v>
      </c>
      <c r="D192" s="7">
        <v>2019</v>
      </c>
      <c r="E192" s="7">
        <v>13588.83</v>
      </c>
      <c r="F192" s="7">
        <v>6115.39</v>
      </c>
      <c r="G192" s="7">
        <v>12662</v>
      </c>
      <c r="H192" s="7">
        <v>11166</v>
      </c>
      <c r="I192" s="7">
        <v>1763</v>
      </c>
      <c r="J192" s="7">
        <v>11822</v>
      </c>
      <c r="K192" s="7">
        <v>10476</v>
      </c>
      <c r="L192" s="7">
        <v>8120</v>
      </c>
      <c r="M192" s="18">
        <v>10000</v>
      </c>
      <c r="N192" s="18">
        <f t="shared" ref="N192:N198" si="73">SUM(M192-L192)</f>
        <v>1880</v>
      </c>
      <c r="O192" s="22" t="s">
        <v>185</v>
      </c>
    </row>
    <row r="193" spans="1:15">
      <c r="A193" s="2">
        <v>432.18</v>
      </c>
      <c r="B193" s="22" t="s">
        <v>97</v>
      </c>
      <c r="C193" s="7"/>
      <c r="D193" s="7"/>
      <c r="E193" s="7"/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12228</v>
      </c>
      <c r="L193" s="7">
        <v>1000</v>
      </c>
      <c r="M193" s="18">
        <v>3800</v>
      </c>
      <c r="N193" s="18">
        <f t="shared" si="73"/>
        <v>2800</v>
      </c>
      <c r="O193" s="22"/>
    </row>
    <row r="194" spans="1:15">
      <c r="A194" s="2">
        <v>432.19200000000001</v>
      </c>
      <c r="B194" t="s">
        <v>136</v>
      </c>
      <c r="C194" s="7">
        <v>858</v>
      </c>
      <c r="D194" s="7">
        <v>162</v>
      </c>
      <c r="E194" s="7">
        <v>975</v>
      </c>
      <c r="F194" s="7">
        <v>3864.19</v>
      </c>
      <c r="G194" s="7">
        <v>898</v>
      </c>
      <c r="H194" s="7">
        <v>782</v>
      </c>
      <c r="I194" s="7">
        <v>104</v>
      </c>
      <c r="J194" s="7">
        <v>410</v>
      </c>
      <c r="K194" s="7">
        <v>1737</v>
      </c>
      <c r="L194" s="7">
        <v>787</v>
      </c>
      <c r="M194" s="18">
        <v>1100</v>
      </c>
      <c r="N194" s="18">
        <f t="shared" si="73"/>
        <v>313</v>
      </c>
    </row>
    <row r="195" spans="1:15">
      <c r="A195" s="2">
        <v>432.245</v>
      </c>
      <c r="B195" t="s">
        <v>142</v>
      </c>
      <c r="C195" s="7">
        <v>10882</v>
      </c>
      <c r="D195" s="7">
        <v>5022</v>
      </c>
      <c r="E195" s="7">
        <v>30741.74</v>
      </c>
      <c r="F195" s="7">
        <v>42460.57</v>
      </c>
      <c r="G195" s="7">
        <v>7716</v>
      </c>
      <c r="H195" s="7">
        <v>14999</v>
      </c>
      <c r="I195" s="7">
        <v>13292.49</v>
      </c>
      <c r="J195" s="7">
        <v>30266</v>
      </c>
      <c r="K195" s="7">
        <v>37399</v>
      </c>
      <c r="L195" s="7">
        <v>30000</v>
      </c>
      <c r="M195" s="18">
        <v>30000</v>
      </c>
      <c r="N195" s="18">
        <f t="shared" si="73"/>
        <v>0</v>
      </c>
    </row>
    <row r="196" spans="1:15">
      <c r="A196" s="2">
        <v>432.375</v>
      </c>
      <c r="B196" t="s">
        <v>143</v>
      </c>
      <c r="C196" s="7"/>
      <c r="D196" s="7"/>
      <c r="E196" s="7"/>
      <c r="F196" s="7"/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3000</v>
      </c>
      <c r="M196" s="18">
        <v>3000</v>
      </c>
      <c r="N196" s="18">
        <f t="shared" si="73"/>
        <v>0</v>
      </c>
    </row>
    <row r="197" spans="1:15">
      <c r="A197" s="2">
        <v>432.45</v>
      </c>
      <c r="B197" t="s">
        <v>118</v>
      </c>
      <c r="C197" s="7"/>
      <c r="D197" s="7"/>
      <c r="E197" s="7"/>
      <c r="F197" s="7"/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1000</v>
      </c>
      <c r="M197" s="18">
        <v>1000</v>
      </c>
      <c r="N197" s="18">
        <f t="shared" si="73"/>
        <v>0</v>
      </c>
    </row>
    <row r="198" spans="1:15" ht="13">
      <c r="B198" s="6" t="s">
        <v>26</v>
      </c>
      <c r="C198" s="7">
        <f t="shared" ref="C198:F198" si="74">SUM(C192:C197)</f>
        <v>22476</v>
      </c>
      <c r="D198" s="7">
        <f t="shared" si="74"/>
        <v>7203</v>
      </c>
      <c r="E198" s="7">
        <f t="shared" si="74"/>
        <v>45305.57</v>
      </c>
      <c r="F198" s="7">
        <f t="shared" si="74"/>
        <v>52440.15</v>
      </c>
      <c r="G198" s="7">
        <f t="shared" ref="G198:M198" si="75">SUM(G192:G197)</f>
        <v>21276</v>
      </c>
      <c r="H198" s="7">
        <f t="shared" si="75"/>
        <v>26947</v>
      </c>
      <c r="I198" s="7">
        <f t="shared" si="75"/>
        <v>15159.49</v>
      </c>
      <c r="J198" s="7">
        <f t="shared" ref="J198" si="76">SUM(J192:J197)</f>
        <v>42498</v>
      </c>
      <c r="K198" s="7">
        <f t="shared" si="75"/>
        <v>61840</v>
      </c>
      <c r="L198" s="7">
        <f t="shared" ref="L198" si="77">SUM(L192:L197)</f>
        <v>43907</v>
      </c>
      <c r="M198" s="7">
        <f t="shared" si="75"/>
        <v>48900</v>
      </c>
      <c r="N198" s="18">
        <f t="shared" si="73"/>
        <v>4993</v>
      </c>
    </row>
    <row r="199" spans="1:15" ht="13">
      <c r="B199" s="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18"/>
    </row>
    <row r="200" spans="1:15" ht="13" customHeight="1">
      <c r="C200" s="1" t="s">
        <v>20</v>
      </c>
      <c r="D200" s="1" t="s">
        <v>20</v>
      </c>
      <c r="E200" s="1" t="s">
        <v>21</v>
      </c>
      <c r="F200" s="1" t="s">
        <v>22</v>
      </c>
      <c r="G200" s="25" t="s">
        <v>20</v>
      </c>
      <c r="H200" s="25" t="s">
        <v>20</v>
      </c>
      <c r="I200" s="25" t="s">
        <v>20</v>
      </c>
      <c r="J200" s="25" t="s">
        <v>20</v>
      </c>
      <c r="K200" s="23" t="s">
        <v>22</v>
      </c>
      <c r="L200" s="25" t="s">
        <v>23</v>
      </c>
      <c r="M200" s="25" t="s">
        <v>23</v>
      </c>
      <c r="N200" s="1" t="s">
        <v>23</v>
      </c>
    </row>
    <row r="201" spans="1:15" ht="13">
      <c r="B201" s="5" t="s">
        <v>149</v>
      </c>
      <c r="C201" s="1">
        <v>2005</v>
      </c>
      <c r="D201" s="1">
        <v>2006</v>
      </c>
      <c r="E201" s="1">
        <v>2007</v>
      </c>
      <c r="F201" s="1" t="s">
        <v>177</v>
      </c>
      <c r="G201" s="1">
        <v>2010</v>
      </c>
      <c r="H201" s="1">
        <v>2011</v>
      </c>
      <c r="I201" s="23">
        <v>2012</v>
      </c>
      <c r="J201" s="23">
        <v>2013</v>
      </c>
      <c r="K201" s="23" t="s">
        <v>177</v>
      </c>
      <c r="L201" s="87">
        <v>2014</v>
      </c>
      <c r="M201" s="1">
        <v>2015</v>
      </c>
      <c r="N201" s="1" t="s">
        <v>154</v>
      </c>
    </row>
    <row r="202" spans="1:15">
      <c r="A202" s="2">
        <v>433.2</v>
      </c>
      <c r="B202" s="11" t="s">
        <v>150</v>
      </c>
      <c r="C202" s="8"/>
      <c r="D202" s="8"/>
      <c r="E202" s="8"/>
      <c r="F202" s="21">
        <v>4571.5600000000004</v>
      </c>
      <c r="G202" s="21">
        <v>2662</v>
      </c>
      <c r="H202" s="21">
        <v>5635</v>
      </c>
      <c r="I202" s="21">
        <v>3626</v>
      </c>
      <c r="J202" s="88">
        <v>15324</v>
      </c>
      <c r="K202" s="21">
        <v>1761</v>
      </c>
      <c r="L202" s="88">
        <v>15000</v>
      </c>
      <c r="M202" s="88">
        <v>3000</v>
      </c>
      <c r="N202" s="18">
        <f t="shared" ref="N202:N206" si="78">SUM(M202-L202)</f>
        <v>-12000</v>
      </c>
      <c r="O202" s="26" t="s">
        <v>185</v>
      </c>
    </row>
    <row r="203" spans="1:15">
      <c r="A203" s="2">
        <v>433.36099999999999</v>
      </c>
      <c r="B203" t="s">
        <v>105</v>
      </c>
      <c r="C203" s="7">
        <v>414</v>
      </c>
      <c r="D203" s="7">
        <v>952</v>
      </c>
      <c r="E203" s="7">
        <v>951.12</v>
      </c>
      <c r="F203" s="7">
        <v>390</v>
      </c>
      <c r="G203" s="7">
        <v>534</v>
      </c>
      <c r="H203" s="7">
        <v>621</v>
      </c>
      <c r="I203" s="7">
        <v>682</v>
      </c>
      <c r="J203" s="7">
        <v>702</v>
      </c>
      <c r="K203" s="7">
        <v>557</v>
      </c>
      <c r="L203" s="7">
        <v>600</v>
      </c>
      <c r="M203" s="18">
        <v>700</v>
      </c>
      <c r="N203" s="18">
        <f t="shared" si="78"/>
        <v>100</v>
      </c>
    </row>
    <row r="204" spans="1:15">
      <c r="A204" s="2">
        <v>433.37</v>
      </c>
      <c r="B204" t="s">
        <v>151</v>
      </c>
      <c r="C204" s="7">
        <v>4494</v>
      </c>
      <c r="D204" s="7">
        <v>2081</v>
      </c>
      <c r="E204" s="7">
        <v>4736.78</v>
      </c>
      <c r="F204" s="7">
        <v>552</v>
      </c>
      <c r="G204" s="7">
        <v>552</v>
      </c>
      <c r="H204" s="7">
        <v>5171</v>
      </c>
      <c r="I204" s="7">
        <v>1185</v>
      </c>
      <c r="J204" s="7">
        <v>1236</v>
      </c>
      <c r="K204" s="7">
        <v>930</v>
      </c>
      <c r="L204" s="7">
        <v>1200</v>
      </c>
      <c r="M204" s="18">
        <v>1500</v>
      </c>
      <c r="N204" s="18">
        <f t="shared" si="78"/>
        <v>300</v>
      </c>
      <c r="O204" s="22" t="s">
        <v>185</v>
      </c>
    </row>
    <row r="205" spans="1:15">
      <c r="A205" s="19">
        <v>433.37099999999998</v>
      </c>
      <c r="B205" s="22" t="s">
        <v>206</v>
      </c>
      <c r="C205" s="17"/>
      <c r="D205" s="17"/>
      <c r="E205" s="17"/>
      <c r="F205" s="18"/>
      <c r="G205" s="18">
        <v>0</v>
      </c>
      <c r="H205" s="18">
        <v>0</v>
      </c>
      <c r="I205" s="18">
        <v>425</v>
      </c>
      <c r="J205" s="18">
        <v>0</v>
      </c>
      <c r="K205" s="18">
        <v>0</v>
      </c>
      <c r="L205" s="18">
        <v>500</v>
      </c>
      <c r="M205" s="18">
        <v>500</v>
      </c>
      <c r="N205" s="18">
        <f t="shared" si="78"/>
        <v>0</v>
      </c>
    </row>
    <row r="206" spans="1:15" ht="13">
      <c r="B206" s="6" t="s">
        <v>26</v>
      </c>
      <c r="C206" s="7">
        <f t="shared" ref="C206:F206" si="79">SUM(C202:C205)</f>
        <v>4908</v>
      </c>
      <c r="D206" s="7">
        <f t="shared" si="79"/>
        <v>3033</v>
      </c>
      <c r="E206" s="7">
        <f t="shared" si="79"/>
        <v>5687.9</v>
      </c>
      <c r="F206" s="7">
        <f t="shared" si="79"/>
        <v>5513.56</v>
      </c>
      <c r="G206" s="7">
        <f t="shared" ref="G206:M206" si="80">SUM(G202:G205)</f>
        <v>3748</v>
      </c>
      <c r="H206" s="7">
        <f t="shared" si="80"/>
        <v>11427</v>
      </c>
      <c r="I206" s="7">
        <f t="shared" si="80"/>
        <v>5918</v>
      </c>
      <c r="J206" s="7">
        <f t="shared" ref="J206" si="81">SUM(J202:J205)</f>
        <v>17262</v>
      </c>
      <c r="K206" s="7">
        <f t="shared" si="80"/>
        <v>3248</v>
      </c>
      <c r="L206" s="7">
        <f t="shared" ref="L206" si="82">SUM(L202:L205)</f>
        <v>17300</v>
      </c>
      <c r="M206" s="7">
        <f t="shared" si="80"/>
        <v>5700</v>
      </c>
      <c r="N206" s="18">
        <f t="shared" si="78"/>
        <v>-11600</v>
      </c>
    </row>
    <row r="208" spans="1:15">
      <c r="C208" s="1" t="s">
        <v>20</v>
      </c>
      <c r="D208" s="1" t="s">
        <v>20</v>
      </c>
      <c r="E208" s="1" t="s">
        <v>21</v>
      </c>
      <c r="F208" s="1" t="s">
        <v>22</v>
      </c>
      <c r="G208" s="25" t="s">
        <v>20</v>
      </c>
      <c r="H208" s="25" t="s">
        <v>20</v>
      </c>
      <c r="I208" s="25" t="s">
        <v>20</v>
      </c>
      <c r="J208" s="25" t="s">
        <v>20</v>
      </c>
      <c r="K208" s="23" t="s">
        <v>22</v>
      </c>
      <c r="L208" s="25" t="s">
        <v>23</v>
      </c>
      <c r="M208" s="25" t="s">
        <v>23</v>
      </c>
      <c r="N208" s="1" t="s">
        <v>23</v>
      </c>
    </row>
    <row r="209" spans="1:15" ht="13">
      <c r="B209" s="5" t="s">
        <v>53</v>
      </c>
      <c r="C209" s="1">
        <v>2005</v>
      </c>
      <c r="D209" s="1">
        <v>2006</v>
      </c>
      <c r="E209" s="1">
        <v>2007</v>
      </c>
      <c r="F209" s="1" t="s">
        <v>177</v>
      </c>
      <c r="G209" s="1">
        <v>2010</v>
      </c>
      <c r="H209" s="1">
        <v>2011</v>
      </c>
      <c r="I209" s="23">
        <v>2012</v>
      </c>
      <c r="J209" s="23">
        <v>2013</v>
      </c>
      <c r="K209" s="23" t="s">
        <v>177</v>
      </c>
      <c r="L209" s="87">
        <v>2014</v>
      </c>
      <c r="M209" s="1">
        <v>2015</v>
      </c>
      <c r="N209" s="1" t="s">
        <v>154</v>
      </c>
    </row>
    <row r="210" spans="1:15">
      <c r="A210" s="2">
        <v>434.36099999999999</v>
      </c>
      <c r="B210" t="s">
        <v>106</v>
      </c>
      <c r="C210" s="7">
        <v>963</v>
      </c>
      <c r="D210" s="7">
        <v>1006</v>
      </c>
      <c r="E210" s="7">
        <v>1042.75</v>
      </c>
      <c r="F210" s="7">
        <v>1144.4100000000001</v>
      </c>
      <c r="G210" s="7">
        <v>1270</v>
      </c>
      <c r="H210" s="7">
        <v>1120</v>
      </c>
      <c r="I210" s="7">
        <v>1320</v>
      </c>
      <c r="J210" s="7">
        <v>1234</v>
      </c>
      <c r="K210" s="7">
        <v>1086</v>
      </c>
      <c r="L210" s="7">
        <v>1200</v>
      </c>
      <c r="M210" s="18">
        <v>1200</v>
      </c>
      <c r="N210" s="18">
        <f t="shared" ref="N210:N211" si="83">SUM(M210-L210)</f>
        <v>0</v>
      </c>
    </row>
    <row r="211" spans="1:15" ht="13">
      <c r="B211" s="6" t="s">
        <v>26</v>
      </c>
      <c r="C211" s="7">
        <f t="shared" ref="C211:F211" si="84">SUM(C210)</f>
        <v>963</v>
      </c>
      <c r="D211" s="7">
        <f t="shared" si="84"/>
        <v>1006</v>
      </c>
      <c r="E211" s="7">
        <f t="shared" si="84"/>
        <v>1042.75</v>
      </c>
      <c r="F211" s="7">
        <f t="shared" si="84"/>
        <v>1144.4100000000001</v>
      </c>
      <c r="G211" s="7">
        <f t="shared" ref="G211:M211" si="85">SUM(G210)</f>
        <v>1270</v>
      </c>
      <c r="H211" s="7">
        <f t="shared" si="85"/>
        <v>1120</v>
      </c>
      <c r="I211" s="7">
        <f t="shared" si="85"/>
        <v>1320</v>
      </c>
      <c r="J211" s="7">
        <f t="shared" ref="J211" si="86">SUM(J210)</f>
        <v>1234</v>
      </c>
      <c r="K211" s="7">
        <f t="shared" si="85"/>
        <v>1086</v>
      </c>
      <c r="L211" s="7">
        <f t="shared" ref="L211" si="87">SUM(L210)</f>
        <v>1200</v>
      </c>
      <c r="M211" s="7">
        <f t="shared" si="85"/>
        <v>1200</v>
      </c>
      <c r="N211" s="18">
        <f t="shared" si="83"/>
        <v>0</v>
      </c>
    </row>
    <row r="212" spans="1:15" ht="13">
      <c r="B212" s="6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t="s">
        <v>185</v>
      </c>
    </row>
    <row r="213" spans="1:15">
      <c r="C213" s="1" t="s">
        <v>20</v>
      </c>
      <c r="D213" s="1" t="s">
        <v>20</v>
      </c>
      <c r="E213" s="1" t="s">
        <v>21</v>
      </c>
      <c r="F213" s="1" t="s">
        <v>22</v>
      </c>
      <c r="G213" s="25" t="s">
        <v>20</v>
      </c>
      <c r="H213" s="25" t="s">
        <v>20</v>
      </c>
      <c r="I213" s="25" t="s">
        <v>20</v>
      </c>
      <c r="J213" s="25" t="s">
        <v>20</v>
      </c>
      <c r="K213" s="23" t="s">
        <v>22</v>
      </c>
      <c r="L213" s="25" t="s">
        <v>23</v>
      </c>
      <c r="M213" s="25" t="s">
        <v>23</v>
      </c>
      <c r="N213" s="1" t="s">
        <v>23</v>
      </c>
    </row>
    <row r="214" spans="1:15" ht="13">
      <c r="B214" s="5" t="s">
        <v>119</v>
      </c>
      <c r="C214" s="1">
        <v>2005</v>
      </c>
      <c r="D214" s="1">
        <v>2006</v>
      </c>
      <c r="E214" s="1">
        <v>2007</v>
      </c>
      <c r="F214" s="1" t="s">
        <v>177</v>
      </c>
      <c r="G214" s="1">
        <v>2010</v>
      </c>
      <c r="H214" s="1">
        <v>2011</v>
      </c>
      <c r="I214" s="23">
        <v>2012</v>
      </c>
      <c r="J214" s="23">
        <v>2013</v>
      </c>
      <c r="K214" s="23" t="s">
        <v>177</v>
      </c>
      <c r="L214" s="87">
        <v>2014</v>
      </c>
      <c r="M214" s="1">
        <v>2015</v>
      </c>
      <c r="N214" s="1" t="s">
        <v>154</v>
      </c>
    </row>
    <row r="215" spans="1:15">
      <c r="A215" s="2">
        <v>436.2</v>
      </c>
      <c r="B215" t="s">
        <v>138</v>
      </c>
      <c r="C215" s="7">
        <v>286</v>
      </c>
      <c r="D215" s="7">
        <v>6782</v>
      </c>
      <c r="E215" s="7">
        <v>9601.1</v>
      </c>
      <c r="F215" s="7"/>
      <c r="G215" s="7">
        <v>974</v>
      </c>
      <c r="H215" s="7">
        <v>1673</v>
      </c>
      <c r="I215" s="7">
        <v>3552</v>
      </c>
      <c r="J215" s="7">
        <v>3060</v>
      </c>
      <c r="K215" s="7">
        <v>2399</v>
      </c>
      <c r="L215" s="7">
        <v>5000</v>
      </c>
      <c r="M215" s="18">
        <v>10000</v>
      </c>
      <c r="N215" s="18">
        <f t="shared" ref="N215:N216" si="88">SUM(M215-L215)</f>
        <v>5000</v>
      </c>
      <c r="O215" s="26" t="s">
        <v>185</v>
      </c>
    </row>
    <row r="216" spans="1:15" ht="13">
      <c r="B216" s="6" t="s">
        <v>26</v>
      </c>
      <c r="C216" s="7">
        <f t="shared" ref="C216:F216" si="89">SUM(C215)</f>
        <v>286</v>
      </c>
      <c r="D216" s="7">
        <f t="shared" si="89"/>
        <v>6782</v>
      </c>
      <c r="E216" s="7">
        <f t="shared" si="89"/>
        <v>9601.1</v>
      </c>
      <c r="F216" s="7">
        <f t="shared" si="89"/>
        <v>0</v>
      </c>
      <c r="G216" s="7">
        <f t="shared" ref="G216:M216" si="90">SUM(G215)</f>
        <v>974</v>
      </c>
      <c r="H216" s="7">
        <f t="shared" si="90"/>
        <v>1673</v>
      </c>
      <c r="I216" s="7">
        <f t="shared" si="90"/>
        <v>3552</v>
      </c>
      <c r="J216" s="7">
        <f t="shared" ref="J216" si="91">SUM(J215)</f>
        <v>3060</v>
      </c>
      <c r="K216" s="7">
        <f t="shared" si="90"/>
        <v>2399</v>
      </c>
      <c r="L216" s="7">
        <f t="shared" ref="L216" si="92">SUM(L215)</f>
        <v>5000</v>
      </c>
      <c r="M216" s="7">
        <f t="shared" si="90"/>
        <v>10000</v>
      </c>
      <c r="N216" s="18">
        <f t="shared" si="88"/>
        <v>5000</v>
      </c>
    </row>
    <row r="217" spans="1:15" ht="13">
      <c r="B217" s="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t="s">
        <v>185</v>
      </c>
    </row>
    <row r="218" spans="1:15">
      <c r="C218" s="1" t="s">
        <v>20</v>
      </c>
      <c r="D218" s="1" t="s">
        <v>20</v>
      </c>
      <c r="E218" s="1" t="s">
        <v>21</v>
      </c>
      <c r="F218" s="1" t="s">
        <v>22</v>
      </c>
      <c r="G218" s="25" t="s">
        <v>20</v>
      </c>
      <c r="H218" s="25" t="s">
        <v>20</v>
      </c>
      <c r="I218" s="25" t="s">
        <v>20</v>
      </c>
      <c r="J218" s="25" t="s">
        <v>20</v>
      </c>
      <c r="K218" s="23" t="s">
        <v>22</v>
      </c>
      <c r="L218" s="25" t="s">
        <v>23</v>
      </c>
      <c r="M218" s="25" t="s">
        <v>23</v>
      </c>
      <c r="N218" s="1" t="s">
        <v>23</v>
      </c>
    </row>
    <row r="219" spans="1:15" ht="13">
      <c r="B219" s="9" t="s">
        <v>146</v>
      </c>
      <c r="C219" s="1">
        <v>2005</v>
      </c>
      <c r="D219" s="1">
        <v>2006</v>
      </c>
      <c r="E219" s="1">
        <v>2007</v>
      </c>
      <c r="F219" s="1" t="s">
        <v>177</v>
      </c>
      <c r="G219" s="1">
        <v>2010</v>
      </c>
      <c r="H219" s="1">
        <v>2011</v>
      </c>
      <c r="I219" s="23">
        <v>2012</v>
      </c>
      <c r="J219" s="23">
        <v>2013</v>
      </c>
      <c r="K219" s="23" t="s">
        <v>177</v>
      </c>
      <c r="L219" s="87">
        <v>2014</v>
      </c>
      <c r="M219" s="1">
        <v>2015</v>
      </c>
      <c r="N219" s="1" t="s">
        <v>154</v>
      </c>
    </row>
    <row r="220" spans="1:15">
      <c r="A220" s="2">
        <v>454.1</v>
      </c>
      <c r="B220" s="10" t="s">
        <v>134</v>
      </c>
      <c r="C220" s="7">
        <v>475</v>
      </c>
      <c r="D220" s="7">
        <v>1703</v>
      </c>
      <c r="E220" s="7">
        <v>1147.6500000000001</v>
      </c>
      <c r="F220" s="7">
        <v>1454.56</v>
      </c>
      <c r="G220" s="7">
        <v>0</v>
      </c>
      <c r="H220" s="7">
        <v>1662</v>
      </c>
      <c r="I220" s="7">
        <v>1958</v>
      </c>
      <c r="J220" s="7">
        <v>0</v>
      </c>
      <c r="K220" s="7">
        <v>1407</v>
      </c>
      <c r="L220" s="7">
        <v>1500</v>
      </c>
      <c r="M220" s="18">
        <v>1500</v>
      </c>
      <c r="N220" s="18">
        <f t="shared" ref="N220:N226" si="93">SUM(M220-L220)</f>
        <v>0</v>
      </c>
    </row>
    <row r="221" spans="1:15">
      <c r="A221" s="2">
        <v>454.19200000000001</v>
      </c>
      <c r="B221" s="10" t="s">
        <v>136</v>
      </c>
      <c r="C221" s="7">
        <v>38</v>
      </c>
      <c r="D221" s="7">
        <v>136.24</v>
      </c>
      <c r="E221" s="7">
        <v>91.84</v>
      </c>
      <c r="F221" s="7">
        <v>564.35</v>
      </c>
      <c r="G221" s="7">
        <v>0</v>
      </c>
      <c r="H221" s="7">
        <v>81</v>
      </c>
      <c r="I221" s="24">
        <v>0</v>
      </c>
      <c r="J221" s="24">
        <v>0</v>
      </c>
      <c r="K221" s="24">
        <v>108</v>
      </c>
      <c r="L221" s="7">
        <v>90</v>
      </c>
      <c r="M221" s="18">
        <v>110</v>
      </c>
      <c r="N221" s="18">
        <f t="shared" si="93"/>
        <v>20</v>
      </c>
    </row>
    <row r="222" spans="1:15">
      <c r="A222" s="2">
        <v>454.2</v>
      </c>
      <c r="B222" s="10" t="s">
        <v>145</v>
      </c>
      <c r="C222" s="7"/>
      <c r="D222" s="7"/>
      <c r="E222" s="7"/>
      <c r="F222" s="7"/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500</v>
      </c>
      <c r="M222" s="18">
        <v>500</v>
      </c>
      <c r="N222" s="18">
        <f t="shared" si="93"/>
        <v>0</v>
      </c>
    </row>
    <row r="223" spans="1:15">
      <c r="A223" s="19">
        <v>454.37400000000002</v>
      </c>
      <c r="B223" s="20" t="s">
        <v>172</v>
      </c>
      <c r="C223" s="7"/>
      <c r="D223" s="7"/>
      <c r="E223" s="7"/>
      <c r="F223" s="18"/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500</v>
      </c>
      <c r="M223" s="18">
        <v>500</v>
      </c>
      <c r="N223" s="18">
        <f t="shared" si="93"/>
        <v>0</v>
      </c>
    </row>
    <row r="224" spans="1:15">
      <c r="A224" s="2">
        <v>454.38</v>
      </c>
      <c r="B224" s="10" t="s">
        <v>17</v>
      </c>
      <c r="C224" s="7"/>
      <c r="D224" s="7"/>
      <c r="E224" s="7"/>
      <c r="F224" s="18"/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f t="shared" si="93"/>
        <v>0</v>
      </c>
    </row>
    <row r="225" spans="1:15">
      <c r="A225" s="2">
        <v>454.52199999999999</v>
      </c>
      <c r="B225" t="s">
        <v>120</v>
      </c>
      <c r="C225" s="7">
        <v>4500</v>
      </c>
      <c r="D225" s="7">
        <v>4500</v>
      </c>
      <c r="E225" s="7">
        <v>4500</v>
      </c>
      <c r="F225" s="18"/>
      <c r="G225" s="18">
        <v>4000</v>
      </c>
      <c r="H225" s="18">
        <v>4000</v>
      </c>
      <c r="I225" s="18">
        <v>0</v>
      </c>
      <c r="J225" s="18">
        <v>4000</v>
      </c>
      <c r="K225" s="18">
        <v>0</v>
      </c>
      <c r="L225" s="18">
        <v>4000</v>
      </c>
      <c r="M225" s="18">
        <v>4000</v>
      </c>
      <c r="N225" s="18">
        <f t="shared" si="93"/>
        <v>0</v>
      </c>
      <c r="O225" s="22" t="s">
        <v>185</v>
      </c>
    </row>
    <row r="226" spans="1:15" ht="13">
      <c r="B226" s="6" t="s">
        <v>26</v>
      </c>
      <c r="C226" s="7">
        <f t="shared" ref="C226:I226" si="94">SUM(C220:C225)</f>
        <v>5013</v>
      </c>
      <c r="D226" s="7">
        <f t="shared" si="94"/>
        <v>6339.24</v>
      </c>
      <c r="E226" s="7">
        <f t="shared" si="94"/>
        <v>5739.49</v>
      </c>
      <c r="F226" s="7">
        <f t="shared" si="94"/>
        <v>2018.9099999999999</v>
      </c>
      <c r="G226" s="7">
        <f t="shared" si="94"/>
        <v>4000</v>
      </c>
      <c r="H226" s="7">
        <f t="shared" si="94"/>
        <v>5743</v>
      </c>
      <c r="I226" s="7">
        <f t="shared" si="94"/>
        <v>1958</v>
      </c>
      <c r="J226" s="7">
        <f t="shared" ref="J226" si="95">SUM(J220:J225)</f>
        <v>4000</v>
      </c>
      <c r="K226" s="7">
        <f t="shared" ref="K226:M226" si="96">SUM(K220:K225)</f>
        <v>1515</v>
      </c>
      <c r="L226" s="7">
        <f t="shared" ref="L226" si="97">SUM(L220:L225)</f>
        <v>6590</v>
      </c>
      <c r="M226" s="7">
        <f t="shared" si="96"/>
        <v>6610</v>
      </c>
      <c r="N226" s="18">
        <f t="shared" si="93"/>
        <v>20</v>
      </c>
    </row>
    <row r="227" spans="1:15" ht="13">
      <c r="B227" s="6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5" ht="13">
      <c r="B228" s="6"/>
      <c r="C228" s="1" t="s">
        <v>20</v>
      </c>
      <c r="D228" s="1" t="s">
        <v>20</v>
      </c>
      <c r="E228" s="1" t="s">
        <v>21</v>
      </c>
      <c r="F228" s="1" t="s">
        <v>22</v>
      </c>
      <c r="G228" s="25" t="s">
        <v>20</v>
      </c>
      <c r="H228" s="25" t="s">
        <v>20</v>
      </c>
      <c r="I228" s="25" t="s">
        <v>20</v>
      </c>
      <c r="J228" s="25" t="s">
        <v>20</v>
      </c>
      <c r="K228" s="23" t="s">
        <v>22</v>
      </c>
      <c r="L228" s="25" t="s">
        <v>23</v>
      </c>
      <c r="M228" s="25" t="s">
        <v>23</v>
      </c>
      <c r="N228" s="1" t="s">
        <v>23</v>
      </c>
    </row>
    <row r="229" spans="1:15" ht="13">
      <c r="B229" s="9" t="s">
        <v>162</v>
      </c>
      <c r="C229" s="1">
        <v>2005</v>
      </c>
      <c r="D229" s="1">
        <v>2006</v>
      </c>
      <c r="E229" s="1">
        <v>2007</v>
      </c>
      <c r="F229" s="1" t="s">
        <v>177</v>
      </c>
      <c r="G229" s="1">
        <v>2010</v>
      </c>
      <c r="H229" s="1">
        <v>2011</v>
      </c>
      <c r="I229" s="23">
        <v>2012</v>
      </c>
      <c r="J229" s="23">
        <v>2013</v>
      </c>
      <c r="K229" s="23" t="s">
        <v>177</v>
      </c>
      <c r="L229" s="87">
        <v>2014</v>
      </c>
      <c r="M229" s="1">
        <v>2015</v>
      </c>
      <c r="N229" s="1" t="s">
        <v>154</v>
      </c>
    </row>
    <row r="230" spans="1:15">
      <c r="A230" s="2">
        <v>460.52</v>
      </c>
      <c r="B230" s="10" t="s">
        <v>49</v>
      </c>
      <c r="C230">
        <v>202</v>
      </c>
      <c r="D230">
        <v>15</v>
      </c>
      <c r="E230">
        <v>542</v>
      </c>
      <c r="F230">
        <v>342.87</v>
      </c>
      <c r="G230" s="7">
        <v>-230</v>
      </c>
      <c r="H230" s="7">
        <v>100</v>
      </c>
      <c r="I230" s="7">
        <v>732</v>
      </c>
      <c r="J230" s="7">
        <v>860</v>
      </c>
      <c r="K230" s="7">
        <v>200</v>
      </c>
      <c r="L230" s="7">
        <v>250</v>
      </c>
      <c r="M230" s="18">
        <v>250</v>
      </c>
      <c r="N230" s="18">
        <f t="shared" ref="N230:N232" si="98">SUM(M230-L230)</f>
        <v>0</v>
      </c>
    </row>
    <row r="231" spans="1:15">
      <c r="A231" s="2">
        <v>460.52100000000002</v>
      </c>
      <c r="B231" s="10" t="s">
        <v>189</v>
      </c>
      <c r="C231" s="7">
        <v>377</v>
      </c>
      <c r="D231" s="7">
        <v>80</v>
      </c>
      <c r="E231" s="7">
        <v>2305</v>
      </c>
      <c r="F231" s="7"/>
      <c r="G231" s="7">
        <v>400</v>
      </c>
      <c r="H231" s="7">
        <v>0</v>
      </c>
      <c r="I231" s="7">
        <v>0</v>
      </c>
      <c r="J231" s="7">
        <v>0</v>
      </c>
      <c r="K231" s="7">
        <v>0</v>
      </c>
      <c r="L231" s="7"/>
      <c r="M231" s="7">
        <v>0</v>
      </c>
      <c r="N231" s="18">
        <f t="shared" si="98"/>
        <v>0</v>
      </c>
    </row>
    <row r="232" spans="1:15" ht="13">
      <c r="B232" s="6" t="s">
        <v>26</v>
      </c>
      <c r="C232" s="7">
        <f>SUM(C230:C231)</f>
        <v>579</v>
      </c>
      <c r="D232" s="7">
        <f t="shared" ref="D232:G232" si="99">SUM(D230:D231)</f>
        <v>95</v>
      </c>
      <c r="E232" s="7">
        <f t="shared" si="99"/>
        <v>2847</v>
      </c>
      <c r="F232" s="7">
        <f t="shared" si="99"/>
        <v>342.87</v>
      </c>
      <c r="G232" s="7">
        <f t="shared" si="99"/>
        <v>170</v>
      </c>
      <c r="H232" s="7">
        <f t="shared" ref="H232:M232" si="100">SUM(H230:H231)</f>
        <v>100</v>
      </c>
      <c r="I232" s="7">
        <f t="shared" si="100"/>
        <v>732</v>
      </c>
      <c r="J232" s="7">
        <f t="shared" si="100"/>
        <v>860</v>
      </c>
      <c r="K232" s="7">
        <f t="shared" si="100"/>
        <v>200</v>
      </c>
      <c r="L232" s="7">
        <f t="shared" si="100"/>
        <v>250</v>
      </c>
      <c r="M232" s="7">
        <f t="shared" si="100"/>
        <v>250</v>
      </c>
      <c r="N232" s="18">
        <f t="shared" si="98"/>
        <v>0</v>
      </c>
    </row>
    <row r="233" spans="1:15" ht="13">
      <c r="B233" s="6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5">
      <c r="C234" s="1" t="s">
        <v>20</v>
      </c>
      <c r="D234" s="1" t="s">
        <v>20</v>
      </c>
      <c r="E234" s="1" t="s">
        <v>21</v>
      </c>
      <c r="F234" s="1" t="s">
        <v>22</v>
      </c>
      <c r="G234" s="25" t="s">
        <v>20</v>
      </c>
      <c r="H234" s="25" t="s">
        <v>20</v>
      </c>
      <c r="I234" s="25" t="s">
        <v>20</v>
      </c>
      <c r="J234" s="25" t="s">
        <v>20</v>
      </c>
      <c r="K234" s="23" t="s">
        <v>22</v>
      </c>
      <c r="L234" s="25" t="s">
        <v>23</v>
      </c>
      <c r="M234" s="25" t="s">
        <v>23</v>
      </c>
      <c r="N234" s="1" t="s">
        <v>23</v>
      </c>
    </row>
    <row r="235" spans="1:15" ht="13">
      <c r="B235" s="5" t="s">
        <v>16</v>
      </c>
      <c r="C235" s="1">
        <v>2005</v>
      </c>
      <c r="D235" s="1">
        <v>2006</v>
      </c>
      <c r="E235" s="1">
        <v>2007</v>
      </c>
      <c r="F235" s="1" t="s">
        <v>177</v>
      </c>
      <c r="G235" s="1">
        <v>2010</v>
      </c>
      <c r="H235" s="1">
        <v>2011</v>
      </c>
      <c r="I235" s="23">
        <v>2012</v>
      </c>
      <c r="J235" s="23">
        <v>2013</v>
      </c>
      <c r="K235" s="23" t="s">
        <v>177</v>
      </c>
      <c r="L235" s="87">
        <v>2014</v>
      </c>
      <c r="M235" s="1">
        <v>2015</v>
      </c>
      <c r="N235" s="1" t="s">
        <v>154</v>
      </c>
    </row>
    <row r="236" spans="1:15">
      <c r="A236" s="2">
        <v>470.74</v>
      </c>
      <c r="B236" t="s">
        <v>158</v>
      </c>
      <c r="C236" s="7"/>
      <c r="D236" s="7"/>
      <c r="E236" s="7">
        <v>1720.66</v>
      </c>
      <c r="F236" s="7">
        <v>42312.67</v>
      </c>
      <c r="G236" s="7">
        <v>46185</v>
      </c>
      <c r="H236" s="7">
        <v>28835</v>
      </c>
      <c r="I236" s="7">
        <v>32222</v>
      </c>
      <c r="J236" s="7">
        <v>8857</v>
      </c>
      <c r="K236" s="7">
        <v>19339</v>
      </c>
      <c r="L236" s="7">
        <v>25344</v>
      </c>
      <c r="M236" s="18">
        <v>28400</v>
      </c>
      <c r="N236" s="18">
        <f t="shared" ref="N236:N237" si="101">SUM(M236-L236)</f>
        <v>3056</v>
      </c>
      <c r="O236" s="26" t="s">
        <v>185</v>
      </c>
    </row>
    <row r="237" spans="1:15" ht="13">
      <c r="B237" s="6" t="s">
        <v>26</v>
      </c>
      <c r="C237" s="7">
        <f t="shared" ref="C237:F237" si="102">SUM(C236)</f>
        <v>0</v>
      </c>
      <c r="D237" s="7">
        <f t="shared" si="102"/>
        <v>0</v>
      </c>
      <c r="E237" s="7">
        <f t="shared" si="102"/>
        <v>1720.66</v>
      </c>
      <c r="F237" s="7">
        <f t="shared" si="102"/>
        <v>42312.67</v>
      </c>
      <c r="G237" s="7">
        <f t="shared" ref="G237:M237" si="103">SUM(G236)</f>
        <v>46185</v>
      </c>
      <c r="H237" s="7">
        <f t="shared" si="103"/>
        <v>28835</v>
      </c>
      <c r="I237" s="7">
        <f t="shared" si="103"/>
        <v>32222</v>
      </c>
      <c r="J237" s="7">
        <f t="shared" ref="J237" si="104">SUM(J236)</f>
        <v>8857</v>
      </c>
      <c r="K237" s="7">
        <f t="shared" si="103"/>
        <v>19339</v>
      </c>
      <c r="L237" s="7">
        <f t="shared" ref="L237" si="105">SUM(L236)</f>
        <v>25344</v>
      </c>
      <c r="M237" s="7">
        <f t="shared" si="103"/>
        <v>28400</v>
      </c>
      <c r="N237" s="18">
        <f t="shared" si="101"/>
        <v>3056</v>
      </c>
      <c r="O237" s="26" t="s">
        <v>185</v>
      </c>
    </row>
    <row r="238" spans="1:15" ht="13">
      <c r="B238" s="6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18"/>
      <c r="O238" s="26"/>
    </row>
    <row r="239" spans="1:15" ht="13">
      <c r="B239" s="6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18"/>
      <c r="O239" s="26"/>
    </row>
    <row r="240" spans="1:15">
      <c r="C240" s="87" t="s">
        <v>20</v>
      </c>
      <c r="D240" s="87" t="s">
        <v>20</v>
      </c>
      <c r="E240" s="87" t="s">
        <v>21</v>
      </c>
      <c r="F240" s="87" t="s">
        <v>22</v>
      </c>
      <c r="G240" s="25" t="s">
        <v>20</v>
      </c>
      <c r="H240" s="25" t="s">
        <v>20</v>
      </c>
      <c r="I240" s="25" t="s">
        <v>20</v>
      </c>
      <c r="J240" s="25" t="s">
        <v>20</v>
      </c>
      <c r="K240" s="23" t="s">
        <v>22</v>
      </c>
      <c r="L240" s="25" t="s">
        <v>23</v>
      </c>
      <c r="M240" s="25" t="s">
        <v>23</v>
      </c>
      <c r="N240" s="87" t="s">
        <v>23</v>
      </c>
    </row>
    <row r="241" spans="1:15" ht="13">
      <c r="B241" s="5" t="s">
        <v>76</v>
      </c>
      <c r="C241" s="87">
        <v>2005</v>
      </c>
      <c r="D241" s="87">
        <v>2006</v>
      </c>
      <c r="E241" s="87">
        <v>2007</v>
      </c>
      <c r="F241" s="87" t="s">
        <v>177</v>
      </c>
      <c r="G241" s="87">
        <v>2010</v>
      </c>
      <c r="H241" s="87">
        <v>2011</v>
      </c>
      <c r="I241" s="23">
        <v>2012</v>
      </c>
      <c r="J241" s="23">
        <v>2013</v>
      </c>
      <c r="K241" s="23" t="s">
        <v>177</v>
      </c>
      <c r="L241" s="87">
        <v>2014</v>
      </c>
      <c r="M241" s="87">
        <v>2015</v>
      </c>
      <c r="N241" s="87" t="s">
        <v>154</v>
      </c>
    </row>
    <row r="242" spans="1:15">
      <c r="A242" s="2">
        <v>483</v>
      </c>
      <c r="B242" t="s">
        <v>77</v>
      </c>
      <c r="C242" s="7"/>
      <c r="D242" s="7"/>
      <c r="E242" s="7"/>
      <c r="F242" s="7">
        <v>1443.75</v>
      </c>
      <c r="G242" s="7">
        <v>1375</v>
      </c>
      <c r="H242" s="7">
        <v>2615</v>
      </c>
      <c r="I242" s="7">
        <v>225</v>
      </c>
      <c r="J242" s="7">
        <v>300</v>
      </c>
      <c r="K242" s="7">
        <v>0</v>
      </c>
      <c r="L242" s="7">
        <v>2000</v>
      </c>
      <c r="M242" s="18">
        <v>2000</v>
      </c>
      <c r="N242" s="18">
        <f t="shared" ref="N242:N244" si="106">SUM(M242-L242)</f>
        <v>0</v>
      </c>
      <c r="O242" s="22" t="s">
        <v>185</v>
      </c>
    </row>
    <row r="243" spans="1:15">
      <c r="A243" s="2">
        <v>483.3</v>
      </c>
      <c r="B243" t="s">
        <v>78</v>
      </c>
      <c r="C243" s="7">
        <v>15177</v>
      </c>
      <c r="D243" s="7">
        <v>18415</v>
      </c>
      <c r="E243" s="7">
        <v>27419</v>
      </c>
      <c r="F243" s="7">
        <v>17916</v>
      </c>
      <c r="G243" s="7">
        <v>31014</v>
      </c>
      <c r="H243" s="7">
        <v>24486</v>
      </c>
      <c r="I243" s="7">
        <v>21457</v>
      </c>
      <c r="J243" s="7">
        <v>17649</v>
      </c>
      <c r="K243" s="7">
        <v>0</v>
      </c>
      <c r="L243" s="7">
        <v>21725</v>
      </c>
      <c r="M243" s="18">
        <v>18000</v>
      </c>
      <c r="N243" s="18">
        <f t="shared" si="106"/>
        <v>-3725</v>
      </c>
      <c r="O243" s="70" t="s">
        <v>185</v>
      </c>
    </row>
    <row r="244" spans="1:15" ht="13">
      <c r="B244" s="6" t="s">
        <v>26</v>
      </c>
      <c r="C244" s="7">
        <f t="shared" ref="C244:E244" si="107">SUM(C242:C243)</f>
        <v>15177</v>
      </c>
      <c r="D244" s="7">
        <f t="shared" si="107"/>
        <v>18415</v>
      </c>
      <c r="E244" s="7">
        <f t="shared" si="107"/>
        <v>27419</v>
      </c>
      <c r="F244" s="7">
        <f t="shared" ref="F244:M244" si="108">SUM(F242:F243)</f>
        <v>19359.75</v>
      </c>
      <c r="G244" s="7">
        <f t="shared" si="108"/>
        <v>32389</v>
      </c>
      <c r="H244" s="7">
        <f t="shared" si="108"/>
        <v>27101</v>
      </c>
      <c r="I244" s="7">
        <f t="shared" si="108"/>
        <v>21682</v>
      </c>
      <c r="J244" s="7">
        <f t="shared" ref="J244" si="109">SUM(J242:J243)</f>
        <v>17949</v>
      </c>
      <c r="K244" s="7">
        <f t="shared" si="108"/>
        <v>0</v>
      </c>
      <c r="L244" s="7">
        <f t="shared" ref="L244" si="110">SUM(L242:L243)</f>
        <v>23725</v>
      </c>
      <c r="M244" s="7">
        <f t="shared" si="108"/>
        <v>20000</v>
      </c>
      <c r="N244" s="18">
        <f t="shared" si="106"/>
        <v>-3725</v>
      </c>
    </row>
    <row r="245" spans="1:15" ht="13">
      <c r="B245" s="6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18"/>
    </row>
    <row r="246" spans="1:15">
      <c r="C246" s="87" t="s">
        <v>20</v>
      </c>
      <c r="D246" s="87" t="s">
        <v>20</v>
      </c>
      <c r="E246" s="87" t="s">
        <v>21</v>
      </c>
      <c r="F246" s="87" t="s">
        <v>22</v>
      </c>
      <c r="G246" s="25" t="s">
        <v>20</v>
      </c>
      <c r="H246" s="25" t="s">
        <v>20</v>
      </c>
      <c r="I246" s="25" t="s">
        <v>20</v>
      </c>
      <c r="J246" s="25" t="s">
        <v>20</v>
      </c>
      <c r="K246" s="23" t="s">
        <v>22</v>
      </c>
      <c r="L246" s="25" t="s">
        <v>23</v>
      </c>
      <c r="M246" s="25" t="s">
        <v>23</v>
      </c>
      <c r="N246" s="87" t="s">
        <v>23</v>
      </c>
    </row>
    <row r="247" spans="1:15" ht="13">
      <c r="B247" s="5" t="s">
        <v>122</v>
      </c>
      <c r="C247" s="87">
        <v>2005</v>
      </c>
      <c r="D247" s="87">
        <v>2006</v>
      </c>
      <c r="E247" s="87">
        <v>2007</v>
      </c>
      <c r="F247" s="87" t="s">
        <v>177</v>
      </c>
      <c r="G247" s="87">
        <v>2010</v>
      </c>
      <c r="H247" s="87">
        <v>2011</v>
      </c>
      <c r="I247" s="23">
        <v>2012</v>
      </c>
      <c r="J247" s="23">
        <v>2013</v>
      </c>
      <c r="K247" s="23" t="s">
        <v>177</v>
      </c>
      <c r="L247" s="87">
        <v>2014</v>
      </c>
      <c r="M247" s="87">
        <v>2015</v>
      </c>
      <c r="N247" s="87" t="s">
        <v>154</v>
      </c>
    </row>
    <row r="248" spans="1:15">
      <c r="A248" s="2">
        <v>486.1</v>
      </c>
      <c r="B248" s="22" t="s">
        <v>213</v>
      </c>
      <c r="C248" s="7"/>
      <c r="D248" s="7"/>
      <c r="E248" s="7"/>
      <c r="F248" s="7">
        <v>5445.94</v>
      </c>
      <c r="G248" s="7">
        <v>4511</v>
      </c>
      <c r="H248" s="7">
        <v>4457</v>
      </c>
      <c r="I248" s="7">
        <v>4793</v>
      </c>
      <c r="J248" s="7">
        <v>4677</v>
      </c>
      <c r="K248" s="7">
        <v>3142</v>
      </c>
      <c r="L248" s="7">
        <v>5000</v>
      </c>
      <c r="M248" s="18">
        <v>5000</v>
      </c>
      <c r="N248" s="18">
        <f t="shared" ref="N248:N254" si="111">SUM(M248-L248)</f>
        <v>0</v>
      </c>
    </row>
    <row r="249" spans="1:15">
      <c r="A249" s="2">
        <v>486.101</v>
      </c>
      <c r="B249" s="22" t="s">
        <v>214</v>
      </c>
      <c r="C249" s="7">
        <v>14002</v>
      </c>
      <c r="D249" s="7">
        <v>15611</v>
      </c>
      <c r="E249" s="7">
        <v>15476</v>
      </c>
      <c r="F249" s="7">
        <v>4966</v>
      </c>
      <c r="G249" s="7">
        <v>4966</v>
      </c>
      <c r="H249" s="7">
        <v>5155</v>
      </c>
      <c r="I249" s="7">
        <v>3619</v>
      </c>
      <c r="J249" s="7">
        <v>5202</v>
      </c>
      <c r="K249" s="7">
        <v>3248</v>
      </c>
      <c r="L249" s="7">
        <v>5000</v>
      </c>
      <c r="M249" s="18">
        <v>5000</v>
      </c>
      <c r="N249" s="18">
        <f t="shared" si="111"/>
        <v>0</v>
      </c>
      <c r="O249" s="22" t="s">
        <v>185</v>
      </c>
    </row>
    <row r="250" spans="1:15">
      <c r="A250" s="2">
        <v>486.2</v>
      </c>
      <c r="B250" t="s">
        <v>123</v>
      </c>
      <c r="C250" s="7"/>
      <c r="D250" s="7"/>
      <c r="E250" s="7"/>
      <c r="F250" s="7">
        <v>579.11</v>
      </c>
      <c r="G250" s="7">
        <v>722</v>
      </c>
      <c r="H250" s="7">
        <v>741</v>
      </c>
      <c r="I250" s="7">
        <v>741</v>
      </c>
      <c r="J250" s="7">
        <v>1069</v>
      </c>
      <c r="K250" s="7">
        <v>2616</v>
      </c>
      <c r="L250" s="7">
        <v>900</v>
      </c>
      <c r="M250" s="18">
        <v>1800</v>
      </c>
      <c r="N250" s="18">
        <f t="shared" si="111"/>
        <v>900</v>
      </c>
      <c r="O250" s="22" t="s">
        <v>199</v>
      </c>
    </row>
    <row r="251" spans="1:15">
      <c r="A251" s="2">
        <v>486.3</v>
      </c>
      <c r="B251" t="s">
        <v>157</v>
      </c>
      <c r="C251" s="7"/>
      <c r="D251" s="7"/>
      <c r="E251" s="7"/>
      <c r="F251" s="7">
        <v>6118.56</v>
      </c>
      <c r="G251" s="7">
        <v>8574</v>
      </c>
      <c r="H251" s="7">
        <v>9322</v>
      </c>
      <c r="I251" s="7">
        <v>8582</v>
      </c>
      <c r="J251" s="7">
        <v>8176</v>
      </c>
      <c r="K251" s="7">
        <v>8111</v>
      </c>
      <c r="L251" s="7">
        <v>9000</v>
      </c>
      <c r="M251" s="18">
        <v>9000</v>
      </c>
      <c r="N251" s="18">
        <f t="shared" si="111"/>
        <v>0</v>
      </c>
      <c r="O251" s="22" t="s">
        <v>185</v>
      </c>
    </row>
    <row r="252" spans="1:15">
      <c r="A252" s="2">
        <v>486.4</v>
      </c>
      <c r="B252" t="s">
        <v>124</v>
      </c>
      <c r="C252" s="7"/>
      <c r="D252" s="7"/>
      <c r="E252" s="7"/>
      <c r="F252" s="12">
        <v>2300.69</v>
      </c>
      <c r="G252" s="7">
        <v>2869</v>
      </c>
      <c r="H252" s="7">
        <v>2838</v>
      </c>
      <c r="I252" s="7">
        <v>2838</v>
      </c>
      <c r="J252" s="7">
        <v>3166</v>
      </c>
      <c r="K252" s="7">
        <v>1683</v>
      </c>
      <c r="L252" s="7">
        <v>3000</v>
      </c>
      <c r="M252" s="18">
        <v>3000</v>
      </c>
      <c r="N252" s="18">
        <f t="shared" si="111"/>
        <v>0</v>
      </c>
      <c r="O252" s="22" t="s">
        <v>185</v>
      </c>
    </row>
    <row r="253" spans="1:15">
      <c r="A253" s="2">
        <v>486.7</v>
      </c>
      <c r="B253" s="22" t="s">
        <v>207</v>
      </c>
      <c r="C253" s="7"/>
      <c r="D253" s="7"/>
      <c r="E253" s="7"/>
      <c r="F253" s="7">
        <v>8114.73</v>
      </c>
      <c r="G253" s="7">
        <v>9371</v>
      </c>
      <c r="H253" s="7">
        <v>5865</v>
      </c>
      <c r="I253" s="7">
        <v>9240</v>
      </c>
      <c r="J253" s="7">
        <v>6885</v>
      </c>
      <c r="K253" s="7">
        <v>7818</v>
      </c>
      <c r="L253" s="7">
        <v>7070</v>
      </c>
      <c r="M253" s="18">
        <v>7800</v>
      </c>
      <c r="N253" s="18">
        <f t="shared" si="111"/>
        <v>730</v>
      </c>
      <c r="O253" s="22" t="s">
        <v>185</v>
      </c>
    </row>
    <row r="254" spans="1:15" ht="13">
      <c r="B254" s="6" t="s">
        <v>26</v>
      </c>
      <c r="C254" s="7">
        <f t="shared" ref="C254:E254" si="112">SUM(C248:C253)</f>
        <v>14002</v>
      </c>
      <c r="D254" s="7">
        <f t="shared" si="112"/>
        <v>15611</v>
      </c>
      <c r="E254" s="7">
        <f t="shared" si="112"/>
        <v>15476</v>
      </c>
      <c r="F254" s="7">
        <f t="shared" ref="F254:M254" si="113">SUM(F248:F253)</f>
        <v>27525.03</v>
      </c>
      <c r="G254" s="7">
        <f t="shared" si="113"/>
        <v>31013</v>
      </c>
      <c r="H254" s="7">
        <f t="shared" si="113"/>
        <v>28378</v>
      </c>
      <c r="I254" s="7">
        <f t="shared" si="113"/>
        <v>29813</v>
      </c>
      <c r="J254" s="7">
        <f t="shared" ref="J254" si="114">SUM(J248:J253)</f>
        <v>29175</v>
      </c>
      <c r="K254" s="7">
        <f t="shared" si="113"/>
        <v>26618</v>
      </c>
      <c r="L254" s="7">
        <f t="shared" ref="L254" si="115">SUM(L248:L253)</f>
        <v>29970</v>
      </c>
      <c r="M254" s="7">
        <f t="shared" si="113"/>
        <v>31600</v>
      </c>
      <c r="N254" s="18">
        <f t="shared" si="111"/>
        <v>1630</v>
      </c>
    </row>
    <row r="256" spans="1:15">
      <c r="C256" s="87" t="s">
        <v>20</v>
      </c>
      <c r="D256" s="87" t="s">
        <v>20</v>
      </c>
      <c r="E256" s="87" t="s">
        <v>21</v>
      </c>
      <c r="F256" s="87" t="s">
        <v>22</v>
      </c>
      <c r="G256" s="25" t="s">
        <v>20</v>
      </c>
      <c r="H256" s="25" t="s">
        <v>20</v>
      </c>
      <c r="I256" s="25" t="s">
        <v>20</v>
      </c>
      <c r="J256" s="25" t="s">
        <v>20</v>
      </c>
      <c r="K256" s="23" t="s">
        <v>22</v>
      </c>
      <c r="L256" s="25" t="s">
        <v>23</v>
      </c>
      <c r="M256" s="25" t="s">
        <v>23</v>
      </c>
      <c r="N256" s="87" t="s">
        <v>23</v>
      </c>
    </row>
    <row r="257" spans="1:15" ht="13">
      <c r="B257" s="5" t="s">
        <v>18</v>
      </c>
      <c r="C257" s="87">
        <v>2005</v>
      </c>
      <c r="D257" s="87">
        <v>2006</v>
      </c>
      <c r="E257" s="87">
        <v>2007</v>
      </c>
      <c r="F257" s="87" t="s">
        <v>177</v>
      </c>
      <c r="G257" s="87">
        <v>2010</v>
      </c>
      <c r="H257" s="87">
        <v>2011</v>
      </c>
      <c r="I257" s="23">
        <v>2012</v>
      </c>
      <c r="J257" s="23">
        <v>2013</v>
      </c>
      <c r="K257" s="23" t="s">
        <v>177</v>
      </c>
      <c r="L257" s="87">
        <v>2014</v>
      </c>
      <c r="M257" s="87">
        <v>2015</v>
      </c>
      <c r="N257" s="87" t="s">
        <v>154</v>
      </c>
    </row>
    <row r="258" spans="1:15">
      <c r="A258" s="2">
        <v>490.6</v>
      </c>
      <c r="B258" t="s">
        <v>208</v>
      </c>
      <c r="C258" s="8"/>
      <c r="D258" s="8"/>
      <c r="E258" s="8"/>
      <c r="F258" s="8"/>
      <c r="G258" s="8">
        <v>77215</v>
      </c>
      <c r="H258" s="8">
        <v>746496</v>
      </c>
      <c r="I258" s="8">
        <v>102715</v>
      </c>
      <c r="J258" s="8">
        <v>81173</v>
      </c>
      <c r="K258" s="8">
        <v>20633</v>
      </c>
      <c r="L258" s="8">
        <v>60000</v>
      </c>
      <c r="M258" s="88">
        <v>0</v>
      </c>
      <c r="N258" s="18">
        <f t="shared" ref="N258:N259" si="116">SUM(M258-L258)</f>
        <v>-60000</v>
      </c>
      <c r="O258" s="26" t="s">
        <v>185</v>
      </c>
    </row>
    <row r="259" spans="1:15" ht="13">
      <c r="B259" s="6" t="s">
        <v>26</v>
      </c>
      <c r="C259" s="8">
        <f t="shared" ref="C259:M259" si="117">SUM(C258)</f>
        <v>0</v>
      </c>
      <c r="D259" s="8">
        <f t="shared" si="117"/>
        <v>0</v>
      </c>
      <c r="E259" s="8">
        <f t="shared" si="117"/>
        <v>0</v>
      </c>
      <c r="F259" s="8">
        <f t="shared" si="117"/>
        <v>0</v>
      </c>
      <c r="G259" s="8">
        <f t="shared" si="117"/>
        <v>77215</v>
      </c>
      <c r="H259" s="8">
        <f t="shared" si="117"/>
        <v>746496</v>
      </c>
      <c r="I259" s="8">
        <f t="shared" si="117"/>
        <v>102715</v>
      </c>
      <c r="J259" s="8">
        <f t="shared" ref="J259" si="118">SUM(J258)</f>
        <v>81173</v>
      </c>
      <c r="K259" s="8">
        <f t="shared" si="117"/>
        <v>20633</v>
      </c>
      <c r="L259" s="8">
        <f t="shared" ref="L259" si="119">SUM(L258)</f>
        <v>60000</v>
      </c>
      <c r="M259" s="8">
        <f t="shared" si="117"/>
        <v>0</v>
      </c>
      <c r="N259" s="18">
        <f t="shared" si="116"/>
        <v>-60000</v>
      </c>
    </row>
    <row r="260" spans="1:15" ht="13">
      <c r="B260" s="6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18"/>
    </row>
    <row r="261" spans="1:15" ht="13">
      <c r="B261" s="6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18"/>
    </row>
    <row r="262" spans="1:15" ht="13">
      <c r="B262" s="6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18"/>
    </row>
    <row r="263" spans="1:15" ht="13">
      <c r="B263" s="6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18"/>
    </row>
    <row r="264" spans="1:15" ht="13">
      <c r="B264" s="6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18"/>
    </row>
    <row r="265" spans="1:15" ht="13">
      <c r="B265" s="6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18"/>
    </row>
    <row r="266" spans="1:15" ht="13">
      <c r="B266" s="6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18"/>
    </row>
    <row r="267" spans="1:15" ht="13">
      <c r="B267" s="6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18"/>
    </row>
    <row r="268" spans="1:15" ht="13">
      <c r="B268" s="6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18"/>
    </row>
    <row r="269" spans="1:15" ht="13">
      <c r="B269" s="6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18"/>
    </row>
    <row r="270" spans="1:15" ht="13">
      <c r="B270" s="6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18"/>
    </row>
    <row r="271" spans="1:15" ht="13">
      <c r="B271" s="6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18"/>
    </row>
    <row r="272" spans="1:15" ht="13">
      <c r="B272" s="6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18"/>
    </row>
    <row r="273" spans="1:15" ht="13">
      <c r="B273" s="6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18"/>
    </row>
    <row r="274" spans="1:15" ht="13">
      <c r="B274" s="6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18"/>
    </row>
    <row r="275" spans="1:15" ht="13">
      <c r="B275" s="6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18"/>
    </row>
    <row r="276" spans="1:15" ht="13">
      <c r="B276" s="6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18"/>
    </row>
    <row r="277" spans="1:15" ht="13">
      <c r="B277" s="6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18"/>
    </row>
    <row r="279" spans="1:15">
      <c r="C279" s="1" t="s">
        <v>20</v>
      </c>
      <c r="D279" s="1" t="s">
        <v>20</v>
      </c>
      <c r="E279" s="1" t="s">
        <v>21</v>
      </c>
      <c r="F279" s="1" t="s">
        <v>22</v>
      </c>
      <c r="G279" s="25" t="s">
        <v>20</v>
      </c>
      <c r="H279" s="25" t="s">
        <v>20</v>
      </c>
      <c r="I279" s="25" t="s">
        <v>20</v>
      </c>
      <c r="J279" s="25" t="s">
        <v>20</v>
      </c>
      <c r="K279" s="23" t="s">
        <v>22</v>
      </c>
      <c r="L279" s="25" t="s">
        <v>23</v>
      </c>
      <c r="M279" s="25" t="s">
        <v>23</v>
      </c>
      <c r="N279" s="1" t="s">
        <v>23</v>
      </c>
    </row>
    <row r="280" spans="1:15" ht="13">
      <c r="B280" s="5" t="s">
        <v>107</v>
      </c>
      <c r="C280" s="1">
        <v>2005</v>
      </c>
      <c r="D280" s="1">
        <v>2006</v>
      </c>
      <c r="E280" s="1">
        <v>2007</v>
      </c>
      <c r="F280" s="1" t="s">
        <v>177</v>
      </c>
      <c r="G280" s="1">
        <v>2010</v>
      </c>
      <c r="H280" s="1">
        <v>2011</v>
      </c>
      <c r="I280" s="23">
        <v>2012</v>
      </c>
      <c r="J280" s="23">
        <v>2013</v>
      </c>
      <c r="K280" s="23" t="s">
        <v>177</v>
      </c>
      <c r="L280" s="87">
        <v>2014</v>
      </c>
      <c r="M280" s="1">
        <v>2015</v>
      </c>
      <c r="N280" s="1" t="s">
        <v>154</v>
      </c>
    </row>
    <row r="281" spans="1:15">
      <c r="A281" s="2">
        <v>492.03</v>
      </c>
      <c r="B281" s="22" t="s">
        <v>262</v>
      </c>
      <c r="C281" s="8">
        <v>0</v>
      </c>
      <c r="D281" s="8">
        <v>15646</v>
      </c>
      <c r="E281" s="8"/>
      <c r="F281" s="7">
        <v>145.5</v>
      </c>
      <c r="G281" s="7">
        <v>0</v>
      </c>
      <c r="H281" s="7">
        <v>0</v>
      </c>
      <c r="I281" s="7">
        <v>0</v>
      </c>
      <c r="J281" s="7">
        <v>0</v>
      </c>
      <c r="K281" s="7">
        <v>13799</v>
      </c>
      <c r="L281" s="7">
        <v>0</v>
      </c>
      <c r="M281" s="18">
        <v>0</v>
      </c>
      <c r="N281" s="18">
        <f t="shared" ref="N281:N286" si="120">SUM(M281-L281)</f>
        <v>0</v>
      </c>
      <c r="O281" s="26" t="s">
        <v>185</v>
      </c>
    </row>
    <row r="282" spans="1:15">
      <c r="A282" s="2">
        <v>492.04</v>
      </c>
      <c r="B282" t="s">
        <v>163</v>
      </c>
      <c r="C282" s="8"/>
      <c r="D282" s="8"/>
      <c r="E282" s="8"/>
      <c r="F282" s="7">
        <v>500</v>
      </c>
      <c r="G282" s="7">
        <v>2000</v>
      </c>
      <c r="H282" s="7">
        <v>13000</v>
      </c>
      <c r="I282" s="7">
        <v>0</v>
      </c>
      <c r="J282" s="7">
        <v>0</v>
      </c>
      <c r="K282" s="7">
        <v>0</v>
      </c>
      <c r="L282" s="7">
        <v>1000</v>
      </c>
      <c r="M282" s="18">
        <v>1000</v>
      </c>
      <c r="N282" s="18">
        <f t="shared" si="120"/>
        <v>0</v>
      </c>
      <c r="O282" s="22" t="s">
        <v>185</v>
      </c>
    </row>
    <row r="283" spans="1:15">
      <c r="A283" s="2">
        <v>492.05</v>
      </c>
      <c r="B283" t="s">
        <v>164</v>
      </c>
      <c r="C283" s="8"/>
      <c r="D283" s="8"/>
      <c r="E283" s="8"/>
      <c r="F283" s="7">
        <v>1000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18">
        <v>0</v>
      </c>
      <c r="N283" s="18">
        <f t="shared" si="120"/>
        <v>0</v>
      </c>
      <c r="O283" s="22" t="s">
        <v>185</v>
      </c>
    </row>
    <row r="284" spans="1:15">
      <c r="A284" s="2">
        <v>492.19</v>
      </c>
      <c r="B284" t="s">
        <v>256</v>
      </c>
      <c r="C284" s="8"/>
      <c r="D284" s="8"/>
      <c r="E284" s="8"/>
      <c r="F284" s="7">
        <v>0</v>
      </c>
      <c r="G284" s="7">
        <v>0</v>
      </c>
      <c r="H284" s="7">
        <v>0</v>
      </c>
      <c r="I284" s="7">
        <v>0</v>
      </c>
      <c r="J284" s="7">
        <v>1000</v>
      </c>
      <c r="K284" s="7">
        <v>0</v>
      </c>
      <c r="L284" s="7">
        <v>0</v>
      </c>
      <c r="M284" s="18">
        <v>0</v>
      </c>
      <c r="N284" s="18">
        <f t="shared" si="120"/>
        <v>0</v>
      </c>
      <c r="O284" s="22" t="s">
        <v>185</v>
      </c>
    </row>
    <row r="285" spans="1:15">
      <c r="A285" s="2">
        <v>492.35</v>
      </c>
      <c r="B285" s="22" t="s">
        <v>155</v>
      </c>
      <c r="C285" s="8"/>
      <c r="D285" s="8"/>
      <c r="E285" s="8"/>
      <c r="F285" s="7">
        <v>1000</v>
      </c>
      <c r="G285" s="7">
        <v>14475</v>
      </c>
      <c r="H285" s="7">
        <v>0</v>
      </c>
      <c r="I285" s="7">
        <v>341</v>
      </c>
      <c r="J285" s="7">
        <v>0</v>
      </c>
      <c r="K285" s="7">
        <v>0</v>
      </c>
      <c r="L285" s="7">
        <v>0</v>
      </c>
      <c r="M285" s="18">
        <v>0</v>
      </c>
      <c r="N285" s="18">
        <f t="shared" si="120"/>
        <v>0</v>
      </c>
      <c r="O285" s="22" t="s">
        <v>185</v>
      </c>
    </row>
    <row r="286" spans="1:15" ht="13">
      <c r="B286" s="6" t="s">
        <v>26</v>
      </c>
      <c r="C286" s="8">
        <f t="shared" ref="C286:M286" si="121">SUM(C281:C285)</f>
        <v>0</v>
      </c>
      <c r="D286" s="8">
        <f t="shared" si="121"/>
        <v>15646</v>
      </c>
      <c r="E286" s="8">
        <f t="shared" si="121"/>
        <v>0</v>
      </c>
      <c r="F286" s="8">
        <f t="shared" si="121"/>
        <v>2645.5</v>
      </c>
      <c r="G286" s="8">
        <f t="shared" si="121"/>
        <v>16475</v>
      </c>
      <c r="H286" s="8">
        <f t="shared" si="121"/>
        <v>13000</v>
      </c>
      <c r="I286" s="8">
        <f t="shared" si="121"/>
        <v>341</v>
      </c>
      <c r="J286" s="8">
        <f t="shared" ref="J286" si="122">SUM(J281:J285)</f>
        <v>1000</v>
      </c>
      <c r="K286" s="8">
        <f t="shared" si="121"/>
        <v>13799</v>
      </c>
      <c r="L286" s="8">
        <f t="shared" ref="L286" si="123">SUM(L281:L285)</f>
        <v>1000</v>
      </c>
      <c r="M286" s="8">
        <f t="shared" si="121"/>
        <v>1000</v>
      </c>
      <c r="N286" s="18">
        <f t="shared" si="120"/>
        <v>0</v>
      </c>
    </row>
    <row r="287" spans="1:15" ht="14.25" customHeight="1">
      <c r="B287" s="6"/>
      <c r="C287" s="1"/>
      <c r="D287" s="1"/>
      <c r="E287" s="1"/>
    </row>
    <row r="288" spans="1:15">
      <c r="C288" s="1" t="s">
        <v>20</v>
      </c>
      <c r="D288" s="1" t="s">
        <v>20</v>
      </c>
      <c r="E288" s="1" t="s">
        <v>21</v>
      </c>
      <c r="F288" s="1" t="s">
        <v>22</v>
      </c>
      <c r="G288" s="25" t="s">
        <v>20</v>
      </c>
      <c r="H288" s="25" t="s">
        <v>20</v>
      </c>
      <c r="I288" s="25" t="s">
        <v>20</v>
      </c>
      <c r="J288" s="25" t="s">
        <v>20</v>
      </c>
      <c r="K288" s="23" t="s">
        <v>22</v>
      </c>
      <c r="L288" s="25" t="s">
        <v>23</v>
      </c>
      <c r="M288" s="25" t="s">
        <v>23</v>
      </c>
      <c r="N288" s="1" t="s">
        <v>23</v>
      </c>
    </row>
    <row r="289" spans="1:20" ht="13">
      <c r="B289" s="5" t="s">
        <v>19</v>
      </c>
      <c r="C289" s="1">
        <v>2005</v>
      </c>
      <c r="D289" s="1">
        <v>2006</v>
      </c>
      <c r="E289" s="1">
        <v>2007</v>
      </c>
      <c r="F289" s="1" t="s">
        <v>177</v>
      </c>
      <c r="G289" s="1">
        <v>2010</v>
      </c>
      <c r="H289" s="1">
        <v>2011</v>
      </c>
      <c r="I289" s="23">
        <v>2012</v>
      </c>
      <c r="J289" s="23">
        <v>2013</v>
      </c>
      <c r="K289" s="23" t="s">
        <v>177</v>
      </c>
      <c r="L289" s="87">
        <v>2014</v>
      </c>
      <c r="M289" s="1">
        <v>2015</v>
      </c>
      <c r="N289" s="1" t="s">
        <v>154</v>
      </c>
    </row>
    <row r="290" spans="1:20">
      <c r="A290" s="2">
        <v>493</v>
      </c>
      <c r="B290" t="s">
        <v>279</v>
      </c>
      <c r="C290" s="7"/>
      <c r="D290" s="7"/>
      <c r="E290" s="7"/>
      <c r="G290" s="16">
        <v>0</v>
      </c>
      <c r="H290" s="16">
        <v>11362</v>
      </c>
      <c r="I290" s="16">
        <v>14381</v>
      </c>
      <c r="J290" s="16">
        <v>5842</v>
      </c>
      <c r="K290" s="16">
        <v>26272</v>
      </c>
      <c r="L290" s="28">
        <v>163500</v>
      </c>
      <c r="M290" s="28">
        <v>8536</v>
      </c>
      <c r="N290" s="18">
        <v>0</v>
      </c>
      <c r="O290" s="22" t="s">
        <v>185</v>
      </c>
    </row>
    <row r="291" spans="1:20" ht="13">
      <c r="B291" s="6" t="s">
        <v>26</v>
      </c>
      <c r="C291" s="7">
        <f t="shared" ref="C291:F291" si="124">SUM(C290)</f>
        <v>0</v>
      </c>
      <c r="D291" s="7">
        <f t="shared" si="124"/>
        <v>0</v>
      </c>
      <c r="E291" s="7">
        <f t="shared" si="124"/>
        <v>0</v>
      </c>
      <c r="F291" s="7">
        <f t="shared" si="124"/>
        <v>0</v>
      </c>
      <c r="G291" s="7">
        <v>0</v>
      </c>
      <c r="H291" s="7">
        <f>SUM(H290)</f>
        <v>11362</v>
      </c>
      <c r="I291" s="7">
        <f>SUM(I290)</f>
        <v>14381</v>
      </c>
      <c r="J291" s="7">
        <f>SUM(J290)</f>
        <v>5842</v>
      </c>
      <c r="K291" s="7">
        <f>SUM(K290)</f>
        <v>26272</v>
      </c>
      <c r="L291" s="18">
        <v>163500</v>
      </c>
      <c r="M291" s="18">
        <v>8536</v>
      </c>
      <c r="N291" s="18">
        <v>0</v>
      </c>
      <c r="P291" s="5"/>
      <c r="Q291" s="5" t="s">
        <v>185</v>
      </c>
      <c r="R291" s="5"/>
      <c r="S291" s="5" t="s">
        <v>185</v>
      </c>
      <c r="T291" s="5"/>
    </row>
    <row r="292" spans="1:20" ht="13">
      <c r="P292" s="14" t="s">
        <v>185</v>
      </c>
      <c r="Q292" s="14" t="s">
        <v>185</v>
      </c>
      <c r="R292" s="14" t="s">
        <v>185</v>
      </c>
      <c r="S292" s="14" t="s">
        <v>185</v>
      </c>
      <c r="T292" s="14" t="s">
        <v>185</v>
      </c>
    </row>
    <row r="293" spans="1:20" ht="13">
      <c r="C293" s="14" t="s">
        <v>20</v>
      </c>
      <c r="D293" s="14" t="s">
        <v>20</v>
      </c>
      <c r="E293" s="14" t="s">
        <v>21</v>
      </c>
      <c r="F293" s="1" t="s">
        <v>22</v>
      </c>
      <c r="G293" s="25" t="s">
        <v>20</v>
      </c>
      <c r="H293" s="25" t="s">
        <v>20</v>
      </c>
      <c r="I293" s="25" t="s">
        <v>20</v>
      </c>
      <c r="J293" s="25" t="s">
        <v>20</v>
      </c>
      <c r="K293" s="23" t="s">
        <v>22</v>
      </c>
      <c r="L293" s="25" t="s">
        <v>23</v>
      </c>
      <c r="M293" s="25" t="s">
        <v>23</v>
      </c>
      <c r="N293" s="1" t="s">
        <v>23</v>
      </c>
      <c r="P293" s="14" t="s">
        <v>185</v>
      </c>
      <c r="Q293" s="14" t="s">
        <v>185</v>
      </c>
      <c r="R293" s="14" t="s">
        <v>185</v>
      </c>
      <c r="S293" s="14" t="s">
        <v>185</v>
      </c>
      <c r="T293" s="14" t="s">
        <v>185</v>
      </c>
    </row>
    <row r="294" spans="1:20" ht="13">
      <c r="C294" s="14">
        <v>2005</v>
      </c>
      <c r="D294" s="14">
        <v>2006</v>
      </c>
      <c r="E294" s="14">
        <v>2007</v>
      </c>
      <c r="F294" s="1" t="s">
        <v>177</v>
      </c>
      <c r="G294" s="1">
        <v>2010</v>
      </c>
      <c r="H294" s="1">
        <v>2011</v>
      </c>
      <c r="I294" s="23">
        <v>2012</v>
      </c>
      <c r="J294" s="23">
        <v>2013</v>
      </c>
      <c r="K294" s="23" t="s">
        <v>177</v>
      </c>
      <c r="L294" s="87">
        <v>2014</v>
      </c>
      <c r="M294" s="1">
        <v>2015</v>
      </c>
      <c r="N294" s="25" t="s">
        <v>154</v>
      </c>
      <c r="P294" s="22" t="s">
        <v>185</v>
      </c>
      <c r="Q294" s="22" t="s">
        <v>185</v>
      </c>
      <c r="R294" s="22" t="s">
        <v>185</v>
      </c>
      <c r="S294" s="22" t="s">
        <v>185</v>
      </c>
      <c r="T294" s="22" t="s">
        <v>185</v>
      </c>
    </row>
    <row r="295" spans="1:20" ht="13">
      <c r="B295" s="9" t="s">
        <v>273</v>
      </c>
      <c r="C295" s="7" t="e">
        <f>SUM(C291+C286+#REF!+#REF!+C237+C232+C226+C216+C211+C206+C198+C188+C166+C158+C153+C146+C128+C134+C116+C103+C85+C259+C73+C59+C35+C28+C17+C10)</f>
        <v>#REF!</v>
      </c>
      <c r="D295" s="7" t="e">
        <f>SUM(D291+D286+#REF!+#REF!+D237+D232+D226+D216+D211+D206+D198+D188+D166+D158+D153+D146+D128+D134+D116+D103+D85+D259+D73+D59+D35+D28+D17+D10)</f>
        <v>#REF!</v>
      </c>
      <c r="E295" s="7" t="e">
        <f>SUM(E291+E286+#REF!+#REF!+E237+E232+E226+E216+E211+E206+E198+E188+E166+E158+E153+E146+E128+E134+E116+E103+E85+E259+E73+E59+E35+E28+E17+E10)</f>
        <v>#REF!</v>
      </c>
      <c r="F295" s="7" t="e">
        <f>SUM(F10+F17+F28+F35+F59+F73+F85+F103+F116+F128+F134+F146+F153+F158+F166+F188+F198+F206+F211+F216+F226+F232+F237+F259+#REF!+#REF!+F286+F291)</f>
        <v>#REF!</v>
      </c>
      <c r="G295" s="7">
        <f>SUM(G291+G286+G254+G244+G237+G232+G226+G216+G211+G206+G198+G188+G166+G158+G153+G146+G128+G134+G116+G103+G85+G259+G73+G59+G35+G28+G17+G10)</f>
        <v>788189.83799999999</v>
      </c>
      <c r="H295" s="7">
        <f>SUM(H291+H286+H254+H244+H237+H232+H226+H216+H211+H206+H198+H188+H166+H158+H153+H146+H128+H134+H116+H103+H85+H259+H73+H59+H35+H28+H17+H10)</f>
        <v>1525089.0325</v>
      </c>
      <c r="I295" s="7">
        <f>SUM(I291+I286+I254+I244+I237+I232+I226+I216+I211+I206+I198+I188+I166+I158+I153+I146+I128+I134+I116+I103+I85+I259+I73+I59+I35+I28+I17+I10)</f>
        <v>842389.49</v>
      </c>
      <c r="J295" s="7">
        <f>SUM(J291+J286+J254+J244+J237+J232+J226+J216+J211+J206+J198+J188+J166+J158+J153+J146+J128+J134+J116+J103+J85+J259+J73+J59+J35+J28+J17+J10)</f>
        <v>899191</v>
      </c>
      <c r="K295" s="7">
        <f>SUM(K291+K286+K254+K244+K237+K232+K226+K216+K211+K206+K198+K188+K166+K158+K153+K146+K128+K134+K116+K103+K85+K259+K73+K59+K35+K28+K17+K10+K107)</f>
        <v>924902</v>
      </c>
      <c r="L295" s="7">
        <f>SUM(L291+L286+L254+L244+L237+L232+L226+L216+L211+L206+L198+L188+L166+L158+L153+L146+L128+L134+L116+L103+L85+L259+L73+L59+L35+L28+L17+L10)</f>
        <v>1172195</v>
      </c>
      <c r="M295" s="7">
        <f>SUM(M291+M286+M254+M244+M237+M232+M226+M216+M211+M206+M198+M188+M166+M158+M153+M146+M128+M134+M116+M103+M85+M259+M73+M59+M35+M28+M17+M10)</f>
        <v>981678</v>
      </c>
      <c r="N295" s="18">
        <f t="shared" ref="N295" si="125">SUM(M295-L295)</f>
        <v>-190517</v>
      </c>
      <c r="P295" s="22" t="s">
        <v>185</v>
      </c>
      <c r="Q295" s="22" t="s">
        <v>185</v>
      </c>
      <c r="R295" s="22" t="s">
        <v>185</v>
      </c>
      <c r="S295" s="22" t="s">
        <v>185</v>
      </c>
      <c r="T295" s="22" t="s">
        <v>185</v>
      </c>
    </row>
    <row r="296" spans="1:20" ht="13">
      <c r="B296" s="5" t="s">
        <v>185</v>
      </c>
      <c r="H296" s="18" t="s">
        <v>185</v>
      </c>
      <c r="L296" s="18"/>
      <c r="M296" s="18"/>
      <c r="N296" s="18" t="s">
        <v>185</v>
      </c>
      <c r="O296" s="22" t="s">
        <v>185</v>
      </c>
      <c r="P296" s="7"/>
      <c r="Q296" s="7"/>
      <c r="R296" s="7"/>
      <c r="S296" s="7"/>
      <c r="T296" s="7"/>
    </row>
    <row r="297" spans="1:20" s="32" customFormat="1" ht="13">
      <c r="A297" s="75"/>
      <c r="B297" s="77"/>
      <c r="C297" s="76"/>
      <c r="D297" s="76"/>
      <c r="E297" s="76"/>
      <c r="F297" s="76"/>
      <c r="G297" s="25" t="s">
        <v>20</v>
      </c>
      <c r="H297" s="25" t="s">
        <v>20</v>
      </c>
      <c r="I297" s="25" t="s">
        <v>20</v>
      </c>
      <c r="J297" s="25" t="s">
        <v>20</v>
      </c>
      <c r="K297" s="23" t="s">
        <v>22</v>
      </c>
      <c r="L297" s="25" t="s">
        <v>23</v>
      </c>
      <c r="M297" s="25" t="s">
        <v>23</v>
      </c>
      <c r="N297" s="71" t="s">
        <v>23</v>
      </c>
    </row>
    <row r="298" spans="1:20" s="32" customFormat="1" ht="13">
      <c r="A298" s="75"/>
      <c r="B298" s="77" t="s">
        <v>185</v>
      </c>
      <c r="C298" s="76"/>
      <c r="D298" s="76"/>
      <c r="E298" s="76"/>
      <c r="F298" s="76"/>
      <c r="G298" s="71">
        <v>2010</v>
      </c>
      <c r="H298" s="71">
        <v>2011</v>
      </c>
      <c r="I298" s="23">
        <v>2012</v>
      </c>
      <c r="J298" s="23">
        <v>2013</v>
      </c>
      <c r="K298" s="23" t="s">
        <v>177</v>
      </c>
      <c r="L298" s="87">
        <v>2014</v>
      </c>
      <c r="M298" s="71">
        <v>2015</v>
      </c>
      <c r="N298" s="25" t="s">
        <v>154</v>
      </c>
    </row>
    <row r="299" spans="1:20" s="32" customFormat="1" ht="13">
      <c r="A299" s="75"/>
      <c r="B299" s="77" t="s">
        <v>280</v>
      </c>
      <c r="C299" s="78"/>
      <c r="D299" s="78"/>
      <c r="E299" s="78"/>
      <c r="F299" s="78"/>
      <c r="G299" s="78">
        <v>965199</v>
      </c>
      <c r="H299" s="78">
        <v>1644318</v>
      </c>
      <c r="I299" s="78">
        <v>980850</v>
      </c>
      <c r="J299" s="78">
        <v>1020140</v>
      </c>
      <c r="K299" s="78">
        <v>1034713</v>
      </c>
      <c r="L299" s="7">
        <v>1173195</v>
      </c>
      <c r="M299" s="18">
        <v>981678</v>
      </c>
      <c r="N299" s="18">
        <v>-191517</v>
      </c>
    </row>
    <row r="300" spans="1:20" s="32" customFormat="1" ht="13">
      <c r="A300" s="75"/>
      <c r="B300" s="77" t="s">
        <v>59</v>
      </c>
      <c r="C300" s="78"/>
      <c r="D300" s="78"/>
      <c r="E300" s="78"/>
      <c r="F300" s="78"/>
      <c r="G300" s="78">
        <v>862266</v>
      </c>
      <c r="H300" s="78">
        <v>1602007</v>
      </c>
      <c r="I300" s="78">
        <v>900395</v>
      </c>
      <c r="J300" s="78">
        <v>899191</v>
      </c>
      <c r="K300" s="78">
        <v>923348</v>
      </c>
      <c r="L300" s="78">
        <v>1173195</v>
      </c>
      <c r="M300" s="78">
        <v>981678</v>
      </c>
      <c r="N300" s="18">
        <v>-191517</v>
      </c>
    </row>
    <row r="301" spans="1:20" s="32" customFormat="1" ht="13">
      <c r="A301" s="75"/>
      <c r="B301" s="77" t="s">
        <v>60</v>
      </c>
      <c r="C301" s="78"/>
      <c r="D301" s="78"/>
      <c r="E301" s="78"/>
      <c r="F301" s="78"/>
      <c r="G301" s="78">
        <f t="shared" ref="G301:M301" si="126">SUM(G299-G300)</f>
        <v>102933</v>
      </c>
      <c r="H301" s="78">
        <f t="shared" si="126"/>
        <v>42311</v>
      </c>
      <c r="I301" s="78">
        <f t="shared" si="126"/>
        <v>80455</v>
      </c>
      <c r="J301" s="78">
        <f t="shared" ref="J301" si="127">SUM(J299-J300)</f>
        <v>120949</v>
      </c>
      <c r="K301" s="78">
        <f t="shared" si="126"/>
        <v>111365</v>
      </c>
      <c r="L301" s="78">
        <f t="shared" ref="L301" si="128">SUM(L299-L300)</f>
        <v>0</v>
      </c>
      <c r="M301" s="78">
        <f t="shared" si="126"/>
        <v>0</v>
      </c>
      <c r="N301" s="78">
        <v>0</v>
      </c>
    </row>
    <row r="302" spans="1:20">
      <c r="B302" s="22" t="s">
        <v>185</v>
      </c>
      <c r="C302" s="16">
        <v>17206.03</v>
      </c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20"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20">
      <c r="B304" s="22" t="s">
        <v>185</v>
      </c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2:14"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2:14"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2:14">
      <c r="B307" s="22" t="s">
        <v>185</v>
      </c>
      <c r="C307" s="16">
        <v>1200</v>
      </c>
      <c r="D307" s="16">
        <v>0</v>
      </c>
      <c r="E307" s="16">
        <v>0</v>
      </c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2:14"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2:14">
      <c r="B309" s="22" t="s">
        <v>185</v>
      </c>
      <c r="C309" s="16">
        <f>SUM(C301:C307)</f>
        <v>18406.03</v>
      </c>
      <c r="D309" s="16">
        <f t="shared" ref="D309:F309" si="129">SUM(D301:D307)</f>
        <v>0</v>
      </c>
      <c r="E309" s="16">
        <f t="shared" si="129"/>
        <v>0</v>
      </c>
      <c r="F309" s="16">
        <f t="shared" si="129"/>
        <v>0</v>
      </c>
      <c r="G309" s="28" t="s">
        <v>185</v>
      </c>
      <c r="H309" s="16"/>
      <c r="I309" s="16"/>
      <c r="J309" s="16"/>
      <c r="K309" s="16"/>
      <c r="L309" s="16"/>
      <c r="M309" s="16"/>
    </row>
  </sheetData>
  <mergeCells count="3">
    <mergeCell ref="A41:B41"/>
    <mergeCell ref="A62:B62"/>
    <mergeCell ref="F189:N189"/>
  </mergeCells>
  <phoneticPr fontId="2" type="noConversion"/>
  <printOptions gridLines="1"/>
  <pageMargins left="3.3333333333333333E-2" right="0.25" top="0.75" bottom="0.75" header="0.3" footer="0.3"/>
  <pageSetup orientation="landscape" r:id="rId1"/>
  <headerFooter alignWithMargins="0">
    <oddHeader xml:space="preserve">&amp;L &amp;C HEIDELBERG TOWNSHIP 2015 BUDGET
ADOPTED 12-18-14&amp;R </oddHeader>
    <oddFooter>&amp;L12-18-14&amp;CPage &amp;P of &amp;N&amp;RPrepared by J. Meyers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Layout" topLeftCell="A22" workbookViewId="0">
      <selection activeCell="C64" sqref="C64"/>
    </sheetView>
  </sheetViews>
  <sheetFormatPr defaultColWidth="8.7265625" defaultRowHeight="12.5"/>
  <cols>
    <col min="1" max="1" width="7.453125" style="32" customWidth="1"/>
    <col min="2" max="2" width="30.26953125" style="32" customWidth="1"/>
    <col min="3" max="3" width="10.453125" style="32" bestFit="1" customWidth="1"/>
    <col min="4" max="4" width="10.81640625" style="32" bestFit="1" customWidth="1"/>
    <col min="5" max="7" width="10.81640625" style="32" customWidth="1"/>
    <col min="8" max="9" width="10.453125" style="32" customWidth="1"/>
    <col min="10" max="10" width="10.453125" style="32" bestFit="1" customWidth="1"/>
    <col min="11" max="11" width="11.54296875" style="32" customWidth="1"/>
    <col min="12" max="16384" width="8.7265625" style="32"/>
  </cols>
  <sheetData>
    <row r="1" spans="1:11" ht="13">
      <c r="A1" s="52"/>
      <c r="B1" s="51" t="s">
        <v>1</v>
      </c>
      <c r="C1" s="50"/>
      <c r="D1" s="50"/>
      <c r="E1" s="50"/>
      <c r="F1" s="50"/>
      <c r="G1" s="50"/>
      <c r="H1" s="50"/>
      <c r="I1" s="50"/>
      <c r="J1" s="50"/>
      <c r="K1" s="49"/>
    </row>
    <row r="2" spans="1:11" ht="13">
      <c r="A2" s="40"/>
      <c r="B2" s="39" t="s">
        <v>229</v>
      </c>
      <c r="C2" s="42"/>
      <c r="D2" s="42"/>
      <c r="E2" s="42"/>
      <c r="F2" s="42"/>
      <c r="G2" s="42"/>
      <c r="H2" s="42"/>
      <c r="I2" s="42"/>
      <c r="J2" s="42" t="s">
        <v>185</v>
      </c>
      <c r="K2" s="37"/>
    </row>
    <row r="3" spans="1:11">
      <c r="A3" s="40"/>
      <c r="B3" s="42"/>
      <c r="C3" s="42"/>
      <c r="D3" s="42"/>
      <c r="E3" s="42"/>
      <c r="F3" s="42"/>
      <c r="G3" s="42"/>
      <c r="H3" s="42"/>
      <c r="I3" s="42"/>
      <c r="J3" s="42"/>
      <c r="K3" s="37"/>
    </row>
    <row r="4" spans="1:11" ht="13">
      <c r="A4" s="40"/>
      <c r="B4" s="39" t="s">
        <v>58</v>
      </c>
      <c r="C4" s="42"/>
      <c r="D4" s="42"/>
      <c r="E4" s="41" t="s">
        <v>185</v>
      </c>
      <c r="F4" s="41" t="s">
        <v>185</v>
      </c>
      <c r="G4" s="41" t="s">
        <v>286</v>
      </c>
      <c r="H4" s="41" t="s">
        <v>185</v>
      </c>
      <c r="I4" s="41" t="s">
        <v>185</v>
      </c>
      <c r="J4" s="41" t="s">
        <v>184</v>
      </c>
      <c r="K4" s="37"/>
    </row>
    <row r="5" spans="1:11" ht="13">
      <c r="A5" s="40"/>
      <c r="B5" s="42"/>
      <c r="C5" s="41" t="s">
        <v>20</v>
      </c>
      <c r="D5" s="41" t="s">
        <v>20</v>
      </c>
      <c r="E5" s="41" t="s">
        <v>20</v>
      </c>
      <c r="F5" s="41" t="s">
        <v>20</v>
      </c>
      <c r="G5" s="93" t="s">
        <v>284</v>
      </c>
      <c r="H5" s="41" t="s">
        <v>23</v>
      </c>
      <c r="I5" s="41" t="s">
        <v>23</v>
      </c>
      <c r="J5" s="41" t="s">
        <v>23</v>
      </c>
      <c r="K5" s="37"/>
    </row>
    <row r="6" spans="1:11" ht="13">
      <c r="A6" s="40"/>
      <c r="B6" s="39" t="s">
        <v>236</v>
      </c>
      <c r="C6" s="41">
        <v>2010</v>
      </c>
      <c r="D6" s="41">
        <v>2011</v>
      </c>
      <c r="E6" s="41">
        <v>2012</v>
      </c>
      <c r="F6" s="41">
        <v>2013</v>
      </c>
      <c r="G6" s="41" t="s">
        <v>156</v>
      </c>
      <c r="H6" s="41">
        <v>2014</v>
      </c>
      <c r="I6" s="41">
        <v>2015</v>
      </c>
      <c r="J6" s="41" t="s">
        <v>154</v>
      </c>
      <c r="K6" s="37"/>
    </row>
    <row r="7" spans="1:11">
      <c r="A7" s="45">
        <v>341</v>
      </c>
      <c r="B7" s="42" t="s">
        <v>236</v>
      </c>
      <c r="C7" s="44">
        <v>657</v>
      </c>
      <c r="D7" s="38">
        <v>498.99</v>
      </c>
      <c r="E7" s="38">
        <v>287.47000000000003</v>
      </c>
      <c r="F7" s="38">
        <v>208</v>
      </c>
      <c r="G7" s="38">
        <v>364</v>
      </c>
      <c r="H7" s="44">
        <v>300</v>
      </c>
      <c r="I7" s="44">
        <v>370</v>
      </c>
      <c r="J7" s="44">
        <v>70</v>
      </c>
      <c r="K7" s="37"/>
    </row>
    <row r="8" spans="1:11" ht="13">
      <c r="A8" s="40"/>
      <c r="B8" s="43" t="s">
        <v>26</v>
      </c>
      <c r="C8" s="38">
        <f>SUM(C7)</f>
        <v>657</v>
      </c>
      <c r="D8" s="38">
        <f>SUM(D7)</f>
        <v>498.99</v>
      </c>
      <c r="E8" s="38">
        <v>287</v>
      </c>
      <c r="F8" s="38">
        <v>208</v>
      </c>
      <c r="G8" s="38">
        <v>364</v>
      </c>
      <c r="H8" s="38">
        <v>300</v>
      </c>
      <c r="I8" s="38">
        <v>370</v>
      </c>
      <c r="J8" s="38">
        <v>70</v>
      </c>
      <c r="K8" s="37"/>
    </row>
    <row r="9" spans="1:11">
      <c r="A9" s="40"/>
      <c r="B9" s="42"/>
      <c r="C9" s="42"/>
      <c r="D9" s="42"/>
      <c r="E9" s="42"/>
      <c r="F9" s="42"/>
      <c r="G9" s="42"/>
      <c r="H9" s="42"/>
      <c r="I9" s="42"/>
      <c r="J9" s="42"/>
      <c r="K9" s="37"/>
    </row>
    <row r="10" spans="1:11" ht="13">
      <c r="A10" s="40"/>
      <c r="B10" s="42"/>
      <c r="C10" s="41" t="s">
        <v>20</v>
      </c>
      <c r="D10" s="41" t="s">
        <v>20</v>
      </c>
      <c r="E10" s="41" t="s">
        <v>20</v>
      </c>
      <c r="F10" s="41" t="s">
        <v>20</v>
      </c>
      <c r="G10" s="41" t="s">
        <v>22</v>
      </c>
      <c r="H10" s="41" t="s">
        <v>23</v>
      </c>
      <c r="I10" s="41" t="s">
        <v>23</v>
      </c>
      <c r="J10" s="41" t="s">
        <v>23</v>
      </c>
      <c r="K10" s="37"/>
    </row>
    <row r="11" spans="1:11" ht="13">
      <c r="A11" s="40"/>
      <c r="B11" s="39" t="s">
        <v>235</v>
      </c>
      <c r="C11" s="41">
        <v>2010</v>
      </c>
      <c r="D11" s="41">
        <v>2011</v>
      </c>
      <c r="E11" s="41">
        <v>2012</v>
      </c>
      <c r="F11" s="41">
        <v>2013</v>
      </c>
      <c r="G11" s="41" t="s">
        <v>177</v>
      </c>
      <c r="H11" s="41">
        <v>2014</v>
      </c>
      <c r="I11" s="41">
        <v>2015</v>
      </c>
      <c r="J11" s="41" t="s">
        <v>154</v>
      </c>
      <c r="K11" s="37"/>
    </row>
    <row r="12" spans="1:11">
      <c r="A12" s="45">
        <v>380</v>
      </c>
      <c r="B12" s="42" t="s">
        <v>234</v>
      </c>
      <c r="C12" s="38">
        <v>142530</v>
      </c>
      <c r="D12" s="38">
        <v>144648</v>
      </c>
      <c r="E12" s="38">
        <v>150336.15</v>
      </c>
      <c r="F12" s="38">
        <v>146980</v>
      </c>
      <c r="G12" s="38">
        <v>159487</v>
      </c>
      <c r="H12" s="38">
        <v>142875</v>
      </c>
      <c r="I12" s="38">
        <v>170400</v>
      </c>
      <c r="J12" s="38">
        <v>27525</v>
      </c>
      <c r="K12" s="37"/>
    </row>
    <row r="13" spans="1:11" ht="13">
      <c r="A13" s="40"/>
      <c r="B13" s="43" t="s">
        <v>26</v>
      </c>
      <c r="C13" s="38">
        <f t="shared" ref="C13:G13" si="0">SUM(C12)</f>
        <v>142530</v>
      </c>
      <c r="D13" s="38">
        <f t="shared" si="0"/>
        <v>144648</v>
      </c>
      <c r="E13" s="38">
        <f t="shared" ref="E13:F13" si="1">SUM(E12)</f>
        <v>150336.15</v>
      </c>
      <c r="F13" s="38">
        <f t="shared" si="1"/>
        <v>146980</v>
      </c>
      <c r="G13" s="38">
        <f t="shared" si="0"/>
        <v>159487</v>
      </c>
      <c r="H13" s="38">
        <v>142875</v>
      </c>
      <c r="I13" s="38">
        <v>170400</v>
      </c>
      <c r="J13" s="38">
        <v>27525</v>
      </c>
      <c r="K13" s="37"/>
    </row>
    <row r="14" spans="1:11" ht="13">
      <c r="A14" s="40"/>
      <c r="B14" s="43"/>
      <c r="C14" s="38"/>
      <c r="D14" s="38"/>
      <c r="E14" s="38"/>
      <c r="F14" s="38"/>
      <c r="G14" s="38"/>
      <c r="H14" s="38"/>
      <c r="I14" s="38"/>
      <c r="J14" s="38"/>
      <c r="K14" s="37"/>
    </row>
    <row r="15" spans="1:11" ht="13">
      <c r="A15" s="40"/>
      <c r="B15" s="43"/>
      <c r="C15" s="41" t="s">
        <v>20</v>
      </c>
      <c r="D15" s="41" t="s">
        <v>20</v>
      </c>
      <c r="E15" s="41" t="s">
        <v>20</v>
      </c>
      <c r="F15" s="41" t="s">
        <v>20</v>
      </c>
      <c r="G15" s="41" t="s">
        <v>22</v>
      </c>
      <c r="H15" s="41" t="s">
        <v>23</v>
      </c>
      <c r="I15" s="41" t="s">
        <v>23</v>
      </c>
      <c r="J15" s="41" t="s">
        <v>23</v>
      </c>
      <c r="K15" s="37"/>
    </row>
    <row r="16" spans="1:11" ht="13">
      <c r="A16" s="40"/>
      <c r="B16" s="47" t="s">
        <v>7</v>
      </c>
      <c r="C16" s="41">
        <v>2010</v>
      </c>
      <c r="D16" s="41">
        <v>2011</v>
      </c>
      <c r="E16" s="41">
        <v>2012</v>
      </c>
      <c r="F16" s="41">
        <v>2013</v>
      </c>
      <c r="G16" s="41" t="s">
        <v>177</v>
      </c>
      <c r="H16" s="41">
        <v>2014</v>
      </c>
      <c r="I16" s="41">
        <v>2015</v>
      </c>
      <c r="J16" s="41" t="s">
        <v>154</v>
      </c>
      <c r="K16" s="37"/>
    </row>
    <row r="17" spans="1:11">
      <c r="A17" s="45">
        <v>392.01</v>
      </c>
      <c r="B17" s="46" t="s">
        <v>233</v>
      </c>
      <c r="C17" s="38">
        <v>14475</v>
      </c>
      <c r="D17" s="38">
        <v>0</v>
      </c>
      <c r="E17" s="38">
        <v>341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7"/>
    </row>
    <row r="18" spans="1:11">
      <c r="A18" s="45">
        <v>392.19</v>
      </c>
      <c r="B18" s="46" t="s">
        <v>287</v>
      </c>
      <c r="C18" s="38">
        <v>0</v>
      </c>
      <c r="D18" s="38">
        <v>0</v>
      </c>
      <c r="E18" s="38">
        <v>0</v>
      </c>
      <c r="F18" s="38">
        <v>0</v>
      </c>
      <c r="G18" s="38">
        <v>70740</v>
      </c>
      <c r="H18" s="38"/>
      <c r="I18" s="38">
        <v>0</v>
      </c>
      <c r="J18" s="38"/>
      <c r="K18" s="37"/>
    </row>
    <row r="19" spans="1:11" ht="13">
      <c r="A19" s="40"/>
      <c r="B19" s="43" t="s">
        <v>26</v>
      </c>
      <c r="C19" s="38">
        <f>SUM(C17)</f>
        <v>14475</v>
      </c>
      <c r="D19" s="38">
        <f>SUM(D17)</f>
        <v>0</v>
      </c>
      <c r="E19" s="38">
        <f t="shared" ref="E19:F19" si="2">SUM(E17)</f>
        <v>341</v>
      </c>
      <c r="F19" s="38">
        <f t="shared" si="2"/>
        <v>0</v>
      </c>
      <c r="G19" s="38">
        <v>70740</v>
      </c>
      <c r="H19" s="38">
        <v>0</v>
      </c>
      <c r="I19" s="38">
        <v>0</v>
      </c>
      <c r="J19" s="38">
        <f>SUM(J17)</f>
        <v>0</v>
      </c>
      <c r="K19" s="37"/>
    </row>
    <row r="20" spans="1:11" ht="13">
      <c r="A20" s="40"/>
      <c r="B20" s="43"/>
      <c r="C20" s="38"/>
      <c r="D20" s="38"/>
      <c r="E20" s="38"/>
      <c r="F20" s="38"/>
      <c r="G20" s="38"/>
      <c r="H20" s="38"/>
      <c r="I20" s="38"/>
      <c r="J20" s="38"/>
      <c r="K20" s="37"/>
    </row>
    <row r="21" spans="1:11" ht="13">
      <c r="A21" s="40"/>
      <c r="B21" s="42"/>
      <c r="C21" s="41" t="s">
        <v>20</v>
      </c>
      <c r="D21" s="41" t="s">
        <v>20</v>
      </c>
      <c r="E21" s="41" t="s">
        <v>20</v>
      </c>
      <c r="F21" s="41" t="s">
        <v>20</v>
      </c>
      <c r="G21" s="41" t="s">
        <v>22</v>
      </c>
      <c r="H21" s="41" t="s">
        <v>23</v>
      </c>
      <c r="I21" s="41" t="s">
        <v>23</v>
      </c>
      <c r="J21" s="41" t="s">
        <v>23</v>
      </c>
      <c r="K21" s="37"/>
    </row>
    <row r="22" spans="1:11" ht="13">
      <c r="A22" s="40"/>
      <c r="B22" s="39" t="s">
        <v>232</v>
      </c>
      <c r="C22" s="41">
        <v>2010</v>
      </c>
      <c r="D22" s="41">
        <v>2011</v>
      </c>
      <c r="E22" s="41">
        <v>2012</v>
      </c>
      <c r="F22" s="41">
        <v>2013</v>
      </c>
      <c r="G22" s="41" t="s">
        <v>177</v>
      </c>
      <c r="H22" s="41">
        <v>2014</v>
      </c>
      <c r="I22" s="41">
        <v>2015</v>
      </c>
      <c r="J22" s="41" t="s">
        <v>154</v>
      </c>
      <c r="K22" s="37"/>
    </row>
    <row r="23" spans="1:11">
      <c r="A23" s="45">
        <v>399</v>
      </c>
      <c r="B23" s="42" t="s">
        <v>231</v>
      </c>
      <c r="C23" s="44">
        <v>379</v>
      </c>
      <c r="D23" s="38">
        <v>26453.53</v>
      </c>
      <c r="E23" s="38">
        <v>13823</v>
      </c>
      <c r="F23" s="38">
        <v>22672</v>
      </c>
      <c r="G23" s="38">
        <v>90106</v>
      </c>
      <c r="H23" s="44">
        <v>2000</v>
      </c>
      <c r="I23" s="44">
        <v>100</v>
      </c>
      <c r="J23" s="44">
        <v>-1900</v>
      </c>
      <c r="K23" s="37" t="s">
        <v>185</v>
      </c>
    </row>
    <row r="24" spans="1:11" ht="13">
      <c r="A24" s="40"/>
      <c r="B24" s="43" t="s">
        <v>26</v>
      </c>
      <c r="C24" s="38">
        <f t="shared" ref="C24:J24" si="3">SUM(C23)</f>
        <v>379</v>
      </c>
      <c r="D24" s="38">
        <f t="shared" si="3"/>
        <v>26453.53</v>
      </c>
      <c r="E24" s="38">
        <f t="shared" ref="E24:F24" si="4">SUM(E23)</f>
        <v>13823</v>
      </c>
      <c r="F24" s="38">
        <f t="shared" si="4"/>
        <v>22672</v>
      </c>
      <c r="G24" s="38">
        <f t="shared" si="3"/>
        <v>90106</v>
      </c>
      <c r="H24" s="38">
        <v>2000</v>
      </c>
      <c r="I24" s="38">
        <v>100</v>
      </c>
      <c r="J24" s="38">
        <f t="shared" si="3"/>
        <v>-1900</v>
      </c>
      <c r="K24" s="37"/>
    </row>
    <row r="25" spans="1:11">
      <c r="A25" s="40"/>
      <c r="B25" s="42"/>
      <c r="C25" s="42"/>
      <c r="D25" s="42"/>
      <c r="E25" s="42"/>
      <c r="F25" s="42"/>
      <c r="G25" s="42"/>
      <c r="H25" s="42"/>
      <c r="I25" s="42" t="s">
        <v>185</v>
      </c>
      <c r="J25" s="42"/>
      <c r="K25" s="37"/>
    </row>
    <row r="26" spans="1:11" ht="13">
      <c r="A26" s="40"/>
      <c r="B26" s="39" t="s">
        <v>230</v>
      </c>
      <c r="C26" s="38">
        <f>SUM(C24+C19+C13+C8)</f>
        <v>158041</v>
      </c>
      <c r="D26" s="38">
        <f>SUM(D24+D19+D13+D8)</f>
        <v>171600.52</v>
      </c>
      <c r="E26" s="38">
        <f t="shared" ref="E26:F26" si="5">SUM(E24+E19+E13+E8)</f>
        <v>164787.15</v>
      </c>
      <c r="F26" s="38">
        <f t="shared" si="5"/>
        <v>169860</v>
      </c>
      <c r="G26" s="38">
        <f>SUM(G24+G19+G13+G8)</f>
        <v>320697</v>
      </c>
      <c r="H26" s="38">
        <v>145175</v>
      </c>
      <c r="I26" s="38">
        <v>170870</v>
      </c>
      <c r="J26" s="38">
        <v>25695</v>
      </c>
      <c r="K26" s="37"/>
    </row>
    <row r="27" spans="1:11">
      <c r="A27" s="40"/>
      <c r="B27" s="42"/>
      <c r="C27" s="42"/>
      <c r="D27" s="42"/>
      <c r="E27" s="42"/>
      <c r="F27" s="42"/>
      <c r="G27" s="42"/>
      <c r="H27" s="42"/>
      <c r="I27" s="42"/>
      <c r="J27" s="42"/>
      <c r="K27" s="37"/>
    </row>
    <row r="28" spans="1:11">
      <c r="A28" s="40"/>
      <c r="B28" s="42"/>
      <c r="C28" s="42"/>
      <c r="D28" s="42"/>
      <c r="E28" s="42"/>
      <c r="F28" s="42"/>
      <c r="G28" s="42"/>
      <c r="H28" s="42"/>
      <c r="I28" s="42"/>
      <c r="J28" s="42"/>
      <c r="K28" s="37"/>
    </row>
    <row r="29" spans="1:11" ht="13">
      <c r="A29" s="40"/>
      <c r="B29" s="39" t="s">
        <v>229</v>
      </c>
      <c r="C29" s="42"/>
      <c r="D29" s="42"/>
      <c r="E29" s="39" t="s">
        <v>185</v>
      </c>
      <c r="F29" s="39" t="s">
        <v>185</v>
      </c>
      <c r="G29" s="39" t="s">
        <v>185</v>
      </c>
      <c r="H29" s="42"/>
      <c r="I29" s="42"/>
      <c r="J29" s="42"/>
      <c r="K29" s="37"/>
    </row>
    <row r="30" spans="1:11" ht="13">
      <c r="A30" s="40"/>
      <c r="B30" s="39" t="s">
        <v>59</v>
      </c>
      <c r="C30" s="42"/>
      <c r="D30" s="42"/>
      <c r="E30" s="41" t="s">
        <v>185</v>
      </c>
      <c r="F30" s="41" t="s">
        <v>185</v>
      </c>
      <c r="G30" s="41" t="s">
        <v>288</v>
      </c>
      <c r="H30" s="42"/>
      <c r="I30" s="42"/>
      <c r="J30" s="41" t="s">
        <v>184</v>
      </c>
      <c r="K30" s="37"/>
    </row>
    <row r="31" spans="1:11" ht="13">
      <c r="A31" s="40"/>
      <c r="B31" s="42"/>
      <c r="C31" s="41" t="s">
        <v>20</v>
      </c>
      <c r="D31" s="41" t="s">
        <v>20</v>
      </c>
      <c r="E31" s="41" t="s">
        <v>20</v>
      </c>
      <c r="F31" s="41" t="s">
        <v>20</v>
      </c>
      <c r="G31" s="93" t="s">
        <v>284</v>
      </c>
      <c r="H31" s="41" t="s">
        <v>23</v>
      </c>
      <c r="I31" s="41" t="s">
        <v>23</v>
      </c>
      <c r="J31" s="41" t="s">
        <v>23</v>
      </c>
      <c r="K31" s="37"/>
    </row>
    <row r="32" spans="1:11" ht="13">
      <c r="A32" s="40"/>
      <c r="B32" s="39" t="s">
        <v>228</v>
      </c>
      <c r="C32" s="41">
        <v>2010</v>
      </c>
      <c r="D32" s="41">
        <v>2011</v>
      </c>
      <c r="E32" s="41">
        <v>2012</v>
      </c>
      <c r="F32" s="41">
        <v>2013</v>
      </c>
      <c r="G32" s="41" t="s">
        <v>156</v>
      </c>
      <c r="H32" s="41">
        <v>2014</v>
      </c>
      <c r="I32" s="41">
        <v>2015</v>
      </c>
      <c r="J32" s="41" t="s">
        <v>154</v>
      </c>
      <c r="K32" s="37"/>
    </row>
    <row r="33" spans="1:11">
      <c r="A33" s="45">
        <v>430.26</v>
      </c>
      <c r="B33" s="42" t="s">
        <v>227</v>
      </c>
      <c r="C33" s="38">
        <v>2401</v>
      </c>
      <c r="D33" s="38">
        <v>0</v>
      </c>
      <c r="E33" s="38">
        <v>0</v>
      </c>
      <c r="F33" s="38">
        <v>0</v>
      </c>
      <c r="G33" s="38">
        <v>32128</v>
      </c>
      <c r="H33" s="38">
        <v>0</v>
      </c>
      <c r="I33" s="38">
        <v>0</v>
      </c>
      <c r="J33" s="38">
        <v>0</v>
      </c>
      <c r="K33" s="37"/>
    </row>
    <row r="34" spans="1:11">
      <c r="A34" s="45">
        <v>430.74</v>
      </c>
      <c r="B34" s="42" t="s">
        <v>226</v>
      </c>
      <c r="C34" s="38">
        <v>10882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7"/>
    </row>
    <row r="35" spans="1:11">
      <c r="A35" s="45">
        <v>432</v>
      </c>
      <c r="B35" s="42" t="s">
        <v>225</v>
      </c>
      <c r="C35" s="44">
        <v>22039</v>
      </c>
      <c r="D35" s="38">
        <v>24566</v>
      </c>
      <c r="E35" s="38">
        <v>0</v>
      </c>
      <c r="F35" s="38">
        <v>0</v>
      </c>
      <c r="G35" s="38">
        <v>0</v>
      </c>
      <c r="H35" s="44">
        <v>0</v>
      </c>
      <c r="I35" s="44">
        <v>0</v>
      </c>
      <c r="J35" s="44">
        <v>0</v>
      </c>
      <c r="K35" s="37"/>
    </row>
    <row r="36" spans="1:11">
      <c r="A36" s="45">
        <v>436</v>
      </c>
      <c r="B36" s="42" t="s">
        <v>224</v>
      </c>
      <c r="C36" s="38">
        <v>8215</v>
      </c>
      <c r="D36" s="38">
        <v>212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7"/>
    </row>
    <row r="37" spans="1:11">
      <c r="A37" s="45">
        <v>437</v>
      </c>
      <c r="B37" s="42" t="s">
        <v>223</v>
      </c>
      <c r="C37" s="38">
        <v>6708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7"/>
    </row>
    <row r="38" spans="1:11">
      <c r="A38" s="45">
        <v>438</v>
      </c>
      <c r="B38" s="42" t="s">
        <v>222</v>
      </c>
      <c r="C38" s="38">
        <v>81341.37</v>
      </c>
      <c r="D38" s="38">
        <v>39057</v>
      </c>
      <c r="E38" s="38">
        <v>77216.31</v>
      </c>
      <c r="F38" s="38">
        <v>50769</v>
      </c>
      <c r="G38" s="38">
        <v>60289</v>
      </c>
      <c r="H38" s="38">
        <v>0</v>
      </c>
      <c r="I38" s="38">
        <v>0</v>
      </c>
      <c r="J38" s="38">
        <v>0</v>
      </c>
      <c r="K38" s="37"/>
    </row>
    <row r="39" spans="1:11">
      <c r="A39" s="45">
        <v>439</v>
      </c>
      <c r="B39" s="42" t="s">
        <v>221</v>
      </c>
      <c r="C39" s="38">
        <v>0</v>
      </c>
      <c r="D39" s="38">
        <v>105620</v>
      </c>
      <c r="E39" s="38">
        <v>62071.74</v>
      </c>
      <c r="F39" s="38">
        <v>87595</v>
      </c>
      <c r="G39" s="38">
        <v>70740</v>
      </c>
      <c r="H39" s="38">
        <v>145175</v>
      </c>
      <c r="I39" s="38">
        <v>170870</v>
      </c>
      <c r="J39" s="38">
        <v>25695</v>
      </c>
      <c r="K39" s="37"/>
    </row>
    <row r="40" spans="1:11">
      <c r="A40" s="45">
        <v>439.99900000000002</v>
      </c>
      <c r="B40" s="42" t="s">
        <v>220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/>
      <c r="I40" s="38">
        <v>0</v>
      </c>
      <c r="J40" s="38">
        <v>0</v>
      </c>
      <c r="K40" s="37"/>
    </row>
    <row r="41" spans="1:11" ht="13">
      <c r="A41" s="40"/>
      <c r="B41" s="43" t="s">
        <v>26</v>
      </c>
      <c r="C41" s="38">
        <f t="shared" ref="C41:G41" si="6">SUM(C33:C40)</f>
        <v>131586.37</v>
      </c>
      <c r="D41" s="38">
        <f t="shared" si="6"/>
        <v>169455</v>
      </c>
      <c r="E41" s="38">
        <f t="shared" ref="E41:F41" si="7">SUM(E33:E40)</f>
        <v>139288.04999999999</v>
      </c>
      <c r="F41" s="38">
        <f t="shared" si="7"/>
        <v>138364</v>
      </c>
      <c r="G41" s="38">
        <f t="shared" si="6"/>
        <v>163157</v>
      </c>
      <c r="H41" s="38">
        <v>145175</v>
      </c>
      <c r="I41" s="38">
        <v>170870</v>
      </c>
      <c r="J41" s="38">
        <v>25695</v>
      </c>
      <c r="K41" s="37"/>
    </row>
    <row r="42" spans="1:11" ht="13">
      <c r="A42" s="40"/>
      <c r="B42" s="43"/>
      <c r="C42" s="38"/>
      <c r="D42" s="38"/>
      <c r="E42" s="38"/>
      <c r="F42" s="38"/>
      <c r="G42" s="38"/>
      <c r="H42" s="38"/>
      <c r="I42" s="38"/>
      <c r="J42" s="38"/>
      <c r="K42" s="37"/>
    </row>
    <row r="43" spans="1:11" ht="13">
      <c r="A43" s="40"/>
      <c r="B43" s="42"/>
      <c r="C43" s="41" t="s">
        <v>20</v>
      </c>
      <c r="D43" s="41" t="s">
        <v>20</v>
      </c>
      <c r="E43" s="41" t="s">
        <v>20</v>
      </c>
      <c r="F43" s="41" t="s">
        <v>20</v>
      </c>
      <c r="G43" s="41" t="s">
        <v>22</v>
      </c>
      <c r="H43" s="41" t="s">
        <v>23</v>
      </c>
      <c r="I43" s="41" t="s">
        <v>23</v>
      </c>
      <c r="J43" s="41" t="s">
        <v>23</v>
      </c>
      <c r="K43" s="37"/>
    </row>
    <row r="44" spans="1:11" ht="13">
      <c r="A44" s="40"/>
      <c r="B44" s="39" t="s">
        <v>219</v>
      </c>
      <c r="C44" s="41">
        <v>2010</v>
      </c>
      <c r="D44" s="41">
        <v>2011</v>
      </c>
      <c r="E44" s="41">
        <v>2012</v>
      </c>
      <c r="F44" s="41">
        <v>2013</v>
      </c>
      <c r="G44" s="41" t="s">
        <v>177</v>
      </c>
      <c r="H44" s="41">
        <v>2014</v>
      </c>
      <c r="I44" s="41">
        <v>2015</v>
      </c>
      <c r="J44" s="41" t="s">
        <v>154</v>
      </c>
      <c r="K44" s="37"/>
    </row>
    <row r="45" spans="1:11">
      <c r="A45" s="45">
        <v>492.01</v>
      </c>
      <c r="B45" s="42" t="s">
        <v>218</v>
      </c>
      <c r="C45" s="44">
        <v>0</v>
      </c>
      <c r="D45" s="38">
        <v>0</v>
      </c>
      <c r="E45" s="38">
        <v>0</v>
      </c>
      <c r="F45" s="38">
        <v>0</v>
      </c>
      <c r="G45" s="38">
        <v>0</v>
      </c>
      <c r="H45" s="44">
        <v>0</v>
      </c>
      <c r="I45" s="44">
        <v>0</v>
      </c>
      <c r="J45" s="44">
        <v>0</v>
      </c>
      <c r="K45" s="37"/>
    </row>
    <row r="46" spans="1:11" ht="13">
      <c r="A46" s="40"/>
      <c r="B46" s="43" t="s">
        <v>26</v>
      </c>
      <c r="C46" s="38">
        <f t="shared" ref="C46:J46" si="8">SUM(C45)</f>
        <v>0</v>
      </c>
      <c r="D46" s="38">
        <f t="shared" si="8"/>
        <v>0</v>
      </c>
      <c r="E46" s="38">
        <f t="shared" ref="E46:F46" si="9">SUM(E45)</f>
        <v>0</v>
      </c>
      <c r="F46" s="38">
        <f t="shared" si="9"/>
        <v>0</v>
      </c>
      <c r="G46" s="38">
        <f t="shared" si="8"/>
        <v>0</v>
      </c>
      <c r="H46" s="38">
        <v>0</v>
      </c>
      <c r="I46" s="38">
        <v>0</v>
      </c>
      <c r="J46" s="38">
        <f t="shared" si="8"/>
        <v>0</v>
      </c>
      <c r="K46" s="37"/>
    </row>
    <row r="47" spans="1:11">
      <c r="A47" s="40"/>
      <c r="B47" s="42"/>
      <c r="C47" s="42"/>
      <c r="D47" s="42"/>
      <c r="E47" s="42"/>
      <c r="F47" s="42"/>
      <c r="G47" s="42"/>
      <c r="H47" s="42"/>
      <c r="I47" s="42"/>
      <c r="J47" s="42"/>
      <c r="K47" s="37"/>
    </row>
    <row r="48" spans="1:11" ht="13">
      <c r="A48" s="40"/>
      <c r="B48" s="39" t="s">
        <v>217</v>
      </c>
      <c r="C48" s="38">
        <f t="shared" ref="C48:G48" si="10">SUM(C46+C41)</f>
        <v>131586.37</v>
      </c>
      <c r="D48" s="38">
        <f t="shared" si="10"/>
        <v>169455</v>
      </c>
      <c r="E48" s="38">
        <f t="shared" ref="E48:F48" si="11">SUM(E46+E41)</f>
        <v>139288.04999999999</v>
      </c>
      <c r="F48" s="38">
        <f t="shared" si="11"/>
        <v>138364</v>
      </c>
      <c r="G48" s="38">
        <f t="shared" si="10"/>
        <v>163157</v>
      </c>
      <c r="H48" s="38">
        <v>145175</v>
      </c>
      <c r="I48" s="38">
        <v>170870</v>
      </c>
      <c r="J48" s="38">
        <v>25695</v>
      </c>
      <c r="K48" s="37"/>
    </row>
    <row r="49" spans="1:11" ht="12" customHeight="1">
      <c r="A49" s="40"/>
      <c r="B49" s="42"/>
      <c r="C49" s="42"/>
      <c r="D49" s="42"/>
      <c r="E49" s="42"/>
      <c r="F49" s="42"/>
      <c r="G49" s="42"/>
      <c r="H49" s="42"/>
      <c r="I49" s="42"/>
      <c r="J49" s="42"/>
      <c r="K49" s="37"/>
    </row>
    <row r="50" spans="1:11" ht="13">
      <c r="A50" s="40"/>
      <c r="B50" s="42"/>
      <c r="C50" s="41" t="s">
        <v>20</v>
      </c>
      <c r="D50" s="41" t="s">
        <v>20</v>
      </c>
      <c r="E50" s="41" t="s">
        <v>20</v>
      </c>
      <c r="F50" s="41" t="s">
        <v>20</v>
      </c>
      <c r="G50" s="41" t="s">
        <v>22</v>
      </c>
      <c r="H50" s="41" t="s">
        <v>23</v>
      </c>
      <c r="I50" s="41" t="s">
        <v>23</v>
      </c>
      <c r="J50" s="41" t="s">
        <v>23</v>
      </c>
      <c r="K50" s="37"/>
    </row>
    <row r="51" spans="1:11" ht="13">
      <c r="A51" s="40"/>
      <c r="B51" s="42"/>
      <c r="C51" s="41">
        <v>2010</v>
      </c>
      <c r="D51" s="41">
        <v>2011</v>
      </c>
      <c r="E51" s="41">
        <v>2012</v>
      </c>
      <c r="F51" s="41">
        <v>2013</v>
      </c>
      <c r="G51" s="41" t="s">
        <v>177</v>
      </c>
      <c r="H51" s="41">
        <v>2014</v>
      </c>
      <c r="I51" s="41">
        <v>2015</v>
      </c>
      <c r="J51" s="41" t="s">
        <v>154</v>
      </c>
      <c r="K51" s="37"/>
    </row>
    <row r="52" spans="1:11" ht="13">
      <c r="A52" s="40"/>
      <c r="B52" s="39" t="s">
        <v>58</v>
      </c>
      <c r="C52" s="38">
        <f t="shared" ref="C52:G52" si="12">SUM(C26)</f>
        <v>158041</v>
      </c>
      <c r="D52" s="38">
        <f t="shared" si="12"/>
        <v>171600.52</v>
      </c>
      <c r="E52" s="38">
        <f t="shared" ref="E52:F52" si="13">SUM(E26)</f>
        <v>164787.15</v>
      </c>
      <c r="F52" s="38">
        <f t="shared" si="13"/>
        <v>169860</v>
      </c>
      <c r="G52" s="38">
        <f t="shared" si="12"/>
        <v>320697</v>
      </c>
      <c r="H52" s="38">
        <v>145175</v>
      </c>
      <c r="I52" s="38">
        <v>170870</v>
      </c>
      <c r="J52" s="38">
        <v>25695</v>
      </c>
      <c r="K52" s="37"/>
    </row>
    <row r="53" spans="1:11" ht="13">
      <c r="A53" s="40"/>
      <c r="B53" s="39" t="s">
        <v>59</v>
      </c>
      <c r="C53" s="38">
        <f t="shared" ref="C53:G53" si="14">SUM(C48)</f>
        <v>131586.37</v>
      </c>
      <c r="D53" s="38">
        <f t="shared" si="14"/>
        <v>169455</v>
      </c>
      <c r="E53" s="38">
        <f t="shared" ref="E53:F53" si="15">SUM(E48)</f>
        <v>139288.04999999999</v>
      </c>
      <c r="F53" s="38">
        <f t="shared" si="15"/>
        <v>138364</v>
      </c>
      <c r="G53" s="38" t="s">
        <v>295</v>
      </c>
      <c r="H53" s="38">
        <v>145175</v>
      </c>
      <c r="I53" s="38">
        <v>170870</v>
      </c>
      <c r="J53" s="38">
        <v>25695</v>
      </c>
      <c r="K53" s="37"/>
    </row>
    <row r="54" spans="1:11" ht="13.5" thickBot="1">
      <c r="A54" s="36"/>
      <c r="B54" s="35" t="s">
        <v>60</v>
      </c>
      <c r="C54" s="34">
        <f t="shared" ref="C54:J54" si="16">SUM(C52-C53)</f>
        <v>26454.630000000005</v>
      </c>
      <c r="D54" s="34">
        <f t="shared" si="16"/>
        <v>2145.5199999999895</v>
      </c>
      <c r="E54" s="34">
        <f t="shared" ref="E54:F54" si="17">SUM(E52-E53)</f>
        <v>25499.100000000006</v>
      </c>
      <c r="F54" s="34">
        <f t="shared" si="17"/>
        <v>31496</v>
      </c>
      <c r="G54" s="34" t="e">
        <f t="shared" si="16"/>
        <v>#VALUE!</v>
      </c>
      <c r="H54" s="34">
        <v>0</v>
      </c>
      <c r="I54" s="34">
        <v>0</v>
      </c>
      <c r="J54" s="34">
        <f t="shared" si="16"/>
        <v>0</v>
      </c>
      <c r="K54" s="33"/>
    </row>
  </sheetData>
  <printOptions gridLines="1"/>
  <pageMargins left="0.28999999999999998" right="0.33" top="1" bottom="1" header="0.5" footer="0.5"/>
  <pageSetup orientation="landscape" r:id="rId1"/>
  <headerFooter alignWithMargins="0">
    <oddHeader xml:space="preserve">&amp;L &amp;CHEIDELBERG TOWNSHIP 2015 BUDGET
ADOPTED 12-18-14&amp;R </oddHeader>
    <oddFooter>&amp;L12-18-14&amp;C&amp;P of &amp;N&amp;RPrepared by J. Meyers</oddFooter>
  </headerFooter>
  <rowBreaks count="1" manualBreakCount="1"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view="pageLayout" topLeftCell="A19" workbookViewId="0">
      <selection activeCell="F2" sqref="F2"/>
    </sheetView>
  </sheetViews>
  <sheetFormatPr defaultColWidth="8.7265625" defaultRowHeight="12.5"/>
  <cols>
    <col min="1" max="1" width="7.54296875" style="32" customWidth="1"/>
    <col min="2" max="2" width="36.54296875" style="32" customWidth="1"/>
    <col min="3" max="3" width="10" style="32" customWidth="1"/>
    <col min="4" max="4" width="9" style="32" customWidth="1"/>
    <col min="5" max="5" width="10" style="32" customWidth="1"/>
    <col min="6" max="6" width="10.36328125" style="32" customWidth="1"/>
    <col min="7" max="7" width="9.08984375" style="32" customWidth="1"/>
    <col min="8" max="8" width="9.54296875" style="32" customWidth="1"/>
    <col min="9" max="9" width="8.81640625" style="32" customWidth="1"/>
    <col min="10" max="10" width="10.6328125" style="32" customWidth="1"/>
    <col min="11" max="11" width="9.81640625" style="32" customWidth="1"/>
    <col min="12" max="16384" width="8.7265625" style="32"/>
  </cols>
  <sheetData>
    <row r="1" spans="1:11" ht="13">
      <c r="A1" s="42"/>
      <c r="B1" s="39" t="s">
        <v>1</v>
      </c>
      <c r="C1" s="42"/>
      <c r="D1" s="42"/>
      <c r="E1" s="42"/>
      <c r="F1" s="42"/>
      <c r="G1" s="42"/>
      <c r="H1" s="42"/>
      <c r="I1" s="42"/>
      <c r="J1" s="42"/>
      <c r="K1" s="42"/>
    </row>
    <row r="2" spans="1:11" ht="13">
      <c r="A2" s="40"/>
      <c r="B2" s="39" t="s">
        <v>237</v>
      </c>
      <c r="C2" s="42"/>
      <c r="D2" s="42"/>
      <c r="E2" s="42"/>
      <c r="F2" s="42"/>
      <c r="G2" s="42"/>
      <c r="H2" s="61"/>
      <c r="I2" s="61"/>
      <c r="J2" s="61"/>
      <c r="K2" s="37"/>
    </row>
    <row r="3" spans="1:11" ht="13">
      <c r="A3" s="40"/>
      <c r="B3" s="42"/>
      <c r="C3" s="42"/>
      <c r="D3" s="42"/>
      <c r="E3" s="41" t="s">
        <v>185</v>
      </c>
      <c r="F3" s="41" t="s">
        <v>185</v>
      </c>
      <c r="G3" s="41" t="s">
        <v>282</v>
      </c>
      <c r="H3" s="62"/>
      <c r="I3" s="62"/>
      <c r="J3" s="63" t="s">
        <v>184</v>
      </c>
      <c r="K3" s="37"/>
    </row>
    <row r="4" spans="1:11" ht="13">
      <c r="A4" s="40"/>
      <c r="B4" s="42"/>
      <c r="C4" s="41" t="s">
        <v>20</v>
      </c>
      <c r="D4" s="41" t="s">
        <v>20</v>
      </c>
      <c r="E4" s="41" t="s">
        <v>20</v>
      </c>
      <c r="F4" s="41" t="s">
        <v>20</v>
      </c>
      <c r="G4" s="93" t="s">
        <v>284</v>
      </c>
      <c r="H4" s="63" t="s">
        <v>258</v>
      </c>
      <c r="I4" s="63" t="s">
        <v>258</v>
      </c>
      <c r="J4" s="63" t="s">
        <v>23</v>
      </c>
      <c r="K4" s="37"/>
    </row>
    <row r="5" spans="1:11" ht="13">
      <c r="A5" s="40"/>
      <c r="B5" s="39" t="s">
        <v>58</v>
      </c>
      <c r="C5" s="41">
        <v>2010</v>
      </c>
      <c r="D5" s="41">
        <v>2011</v>
      </c>
      <c r="E5" s="41">
        <v>2012</v>
      </c>
      <c r="F5" s="41">
        <v>2013</v>
      </c>
      <c r="G5" s="41" t="s">
        <v>156</v>
      </c>
      <c r="H5" s="63">
        <v>2014</v>
      </c>
      <c r="I5" s="63">
        <v>2015</v>
      </c>
      <c r="J5" s="63" t="s">
        <v>154</v>
      </c>
      <c r="K5" s="37"/>
    </row>
    <row r="6" spans="1:11">
      <c r="A6" s="45">
        <v>341.02</v>
      </c>
      <c r="B6" s="42" t="s">
        <v>236</v>
      </c>
      <c r="C6" s="38">
        <v>189</v>
      </c>
      <c r="D6" s="38">
        <v>109</v>
      </c>
      <c r="E6" s="38">
        <v>63</v>
      </c>
      <c r="F6" s="38">
        <v>55</v>
      </c>
      <c r="G6" s="38">
        <v>14</v>
      </c>
      <c r="H6" s="64">
        <v>20</v>
      </c>
      <c r="I6" s="64">
        <v>10</v>
      </c>
      <c r="J6" s="86">
        <v>-10</v>
      </c>
      <c r="K6" s="37"/>
    </row>
    <row r="7" spans="1:11">
      <c r="A7" s="45">
        <v>351.01</v>
      </c>
      <c r="B7" s="46" t="s">
        <v>238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64">
        <v>0</v>
      </c>
      <c r="I7" s="64">
        <v>0</v>
      </c>
      <c r="J7" s="64">
        <v>0</v>
      </c>
      <c r="K7" s="37"/>
    </row>
    <row r="8" spans="1:11">
      <c r="A8" s="45">
        <v>354.01</v>
      </c>
      <c r="B8" s="42" t="s">
        <v>34</v>
      </c>
      <c r="C8" s="38">
        <v>0</v>
      </c>
      <c r="D8" s="38">
        <v>0</v>
      </c>
      <c r="E8" s="38">
        <v>0</v>
      </c>
      <c r="F8" s="38">
        <v>173996</v>
      </c>
      <c r="G8" s="38">
        <v>0</v>
      </c>
      <c r="H8" s="64">
        <v>0</v>
      </c>
      <c r="I8" s="64">
        <v>0</v>
      </c>
      <c r="J8" s="64">
        <v>0</v>
      </c>
      <c r="K8" s="37"/>
    </row>
    <row r="9" spans="1:11">
      <c r="A9" s="45">
        <v>354.15</v>
      </c>
      <c r="B9" s="42" t="s">
        <v>239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65">
        <v>0</v>
      </c>
      <c r="I9" s="65">
        <v>0</v>
      </c>
      <c r="J9" s="64">
        <v>0</v>
      </c>
      <c r="K9" s="37"/>
    </row>
    <row r="10" spans="1:11">
      <c r="A10" s="45">
        <v>357.01</v>
      </c>
      <c r="B10" s="48" t="s">
        <v>47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65">
        <v>0</v>
      </c>
      <c r="I10" s="65">
        <v>0</v>
      </c>
      <c r="J10" s="64">
        <v>0</v>
      </c>
      <c r="K10" s="37"/>
    </row>
    <row r="11" spans="1:11">
      <c r="A11" s="45">
        <v>362.5</v>
      </c>
      <c r="B11" s="46" t="s">
        <v>240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64">
        <v>0</v>
      </c>
      <c r="I11" s="64">
        <v>0</v>
      </c>
      <c r="J11" s="64">
        <v>0</v>
      </c>
      <c r="K11" s="37"/>
    </row>
    <row r="12" spans="1:11">
      <c r="A12" s="45">
        <v>363.1</v>
      </c>
      <c r="B12" s="42" t="s">
        <v>241</v>
      </c>
      <c r="C12" s="54">
        <v>500</v>
      </c>
      <c r="D12" s="54">
        <v>0</v>
      </c>
      <c r="E12" s="54">
        <v>0</v>
      </c>
      <c r="F12" s="54">
        <v>0</v>
      </c>
      <c r="G12" s="54">
        <v>0</v>
      </c>
      <c r="H12" s="66">
        <v>500</v>
      </c>
      <c r="I12" s="66">
        <v>500</v>
      </c>
      <c r="J12" s="66">
        <v>0</v>
      </c>
      <c r="K12" s="37"/>
    </row>
    <row r="13" spans="1:11">
      <c r="A13" s="45">
        <v>392.01</v>
      </c>
      <c r="B13" s="42" t="s">
        <v>233</v>
      </c>
      <c r="C13" s="54">
        <v>2500</v>
      </c>
      <c r="D13" s="54">
        <v>13000</v>
      </c>
      <c r="E13" s="54">
        <v>0</v>
      </c>
      <c r="F13" s="54">
        <v>0</v>
      </c>
      <c r="G13" s="54">
        <v>0</v>
      </c>
      <c r="H13" s="66">
        <v>1000</v>
      </c>
      <c r="I13" s="66">
        <v>1000</v>
      </c>
      <c r="J13" s="66">
        <v>0</v>
      </c>
      <c r="K13" s="37"/>
    </row>
    <row r="14" spans="1:11" ht="13">
      <c r="A14" s="40"/>
      <c r="B14" s="43" t="s">
        <v>26</v>
      </c>
      <c r="C14" s="38">
        <f t="shared" ref="C14:G14" si="0">SUM(C6:C13)</f>
        <v>3189</v>
      </c>
      <c r="D14" s="38">
        <f t="shared" si="0"/>
        <v>13109</v>
      </c>
      <c r="E14" s="38">
        <f t="shared" ref="E14:F14" si="1">SUM(E6:E13)</f>
        <v>63</v>
      </c>
      <c r="F14" s="38">
        <f t="shared" si="1"/>
        <v>174051</v>
      </c>
      <c r="G14" s="38">
        <f t="shared" si="0"/>
        <v>14</v>
      </c>
      <c r="H14" s="64">
        <v>1520</v>
      </c>
      <c r="I14" s="64">
        <v>1510</v>
      </c>
      <c r="J14" s="64">
        <v>-10</v>
      </c>
      <c r="K14" s="37"/>
    </row>
    <row r="15" spans="1:11" ht="11" customHeight="1">
      <c r="A15" s="40"/>
      <c r="B15" s="43"/>
      <c r="C15" s="41"/>
      <c r="D15" s="41"/>
      <c r="E15" s="41"/>
      <c r="F15" s="41"/>
      <c r="G15" s="41"/>
      <c r="H15" s="63"/>
      <c r="I15" s="63"/>
      <c r="J15" s="62"/>
      <c r="K15" s="37"/>
    </row>
    <row r="16" spans="1:11" ht="13">
      <c r="A16" s="40"/>
      <c r="B16" s="42"/>
      <c r="C16" s="41" t="s">
        <v>20</v>
      </c>
      <c r="D16" s="41" t="s">
        <v>20</v>
      </c>
      <c r="E16" s="41" t="s">
        <v>20</v>
      </c>
      <c r="F16" s="41" t="s">
        <v>20</v>
      </c>
      <c r="G16" s="41" t="s">
        <v>183</v>
      </c>
      <c r="H16" s="63" t="s">
        <v>258</v>
      </c>
      <c r="I16" s="63" t="s">
        <v>258</v>
      </c>
      <c r="J16" s="63" t="s">
        <v>23</v>
      </c>
      <c r="K16" s="37"/>
    </row>
    <row r="17" spans="1:11" ht="13">
      <c r="A17" s="40"/>
      <c r="B17" s="39" t="s">
        <v>232</v>
      </c>
      <c r="C17" s="41">
        <v>2010</v>
      </c>
      <c r="D17" s="41">
        <v>2011</v>
      </c>
      <c r="E17" s="41">
        <v>2012</v>
      </c>
      <c r="F17" s="41">
        <v>2013</v>
      </c>
      <c r="G17" s="41" t="s">
        <v>177</v>
      </c>
      <c r="H17" s="63">
        <v>2014</v>
      </c>
      <c r="I17" s="63">
        <v>2015</v>
      </c>
      <c r="J17" s="63" t="s">
        <v>154</v>
      </c>
      <c r="K17" s="37"/>
    </row>
    <row r="18" spans="1:11">
      <c r="A18" s="45">
        <v>389</v>
      </c>
      <c r="B18" s="42" t="s">
        <v>231</v>
      </c>
      <c r="C18" s="38">
        <v>23267</v>
      </c>
      <c r="D18" s="38">
        <v>22160</v>
      </c>
      <c r="E18" s="38">
        <v>2246</v>
      </c>
      <c r="F18" s="38">
        <v>22301</v>
      </c>
      <c r="G18" s="38">
        <v>22356</v>
      </c>
      <c r="H18" s="64">
        <v>3000</v>
      </c>
      <c r="I18" s="64">
        <v>1000</v>
      </c>
      <c r="J18" s="64">
        <v>-2000</v>
      </c>
      <c r="K18" s="37"/>
    </row>
    <row r="19" spans="1:11" ht="13">
      <c r="A19" s="40"/>
      <c r="B19" s="43" t="s">
        <v>26</v>
      </c>
      <c r="C19" s="38">
        <f>SUM(C18)</f>
        <v>23267</v>
      </c>
      <c r="D19" s="38">
        <f>SUM(D18)</f>
        <v>22160</v>
      </c>
      <c r="E19" s="38">
        <f t="shared" ref="E19:F19" si="2">SUM(E18)</f>
        <v>2246</v>
      </c>
      <c r="F19" s="38">
        <f t="shared" si="2"/>
        <v>22301</v>
      </c>
      <c r="G19" s="38">
        <f t="shared" ref="G19" si="3">SUM(G18)</f>
        <v>22356</v>
      </c>
      <c r="H19" s="64">
        <v>3000</v>
      </c>
      <c r="I19" s="64">
        <v>1000</v>
      </c>
      <c r="J19" s="64">
        <v>-2000</v>
      </c>
      <c r="K19" s="37"/>
    </row>
    <row r="20" spans="1:11" ht="9.5" customHeight="1">
      <c r="A20" s="40"/>
      <c r="B20" s="42"/>
      <c r="C20" s="42"/>
      <c r="D20" s="42"/>
      <c r="E20" s="42"/>
      <c r="F20" s="42"/>
      <c r="G20" s="42"/>
      <c r="H20" s="62"/>
      <c r="I20" s="62" t="s">
        <v>185</v>
      </c>
      <c r="J20" s="64"/>
      <c r="K20" s="37"/>
    </row>
    <row r="21" spans="1:11" ht="13">
      <c r="A21" s="40"/>
      <c r="B21" s="39" t="s">
        <v>230</v>
      </c>
      <c r="C21" s="38">
        <f>SUM(C19+C14)</f>
        <v>26456</v>
      </c>
      <c r="D21" s="38">
        <f>SUM(D19+D14)</f>
        <v>35269</v>
      </c>
      <c r="E21" s="38">
        <f t="shared" ref="E21:F21" si="4">SUM(E19+E14)</f>
        <v>2309</v>
      </c>
      <c r="F21" s="38">
        <f t="shared" si="4"/>
        <v>196352</v>
      </c>
      <c r="G21" s="38">
        <f t="shared" ref="G21" si="5">SUM(G19+G14)</f>
        <v>22370</v>
      </c>
      <c r="H21" s="64">
        <v>4520</v>
      </c>
      <c r="I21" s="64">
        <v>2510</v>
      </c>
      <c r="J21" s="64">
        <v>-2010</v>
      </c>
      <c r="K21" s="37"/>
    </row>
    <row r="22" spans="1:11">
      <c r="A22" s="40"/>
      <c r="B22" s="42"/>
      <c r="C22" s="42"/>
      <c r="D22" s="42"/>
      <c r="E22" s="42"/>
      <c r="F22" s="42"/>
      <c r="G22" s="42"/>
      <c r="H22" s="62"/>
      <c r="I22" s="62"/>
      <c r="J22" s="62"/>
      <c r="K22" s="37"/>
    </row>
    <row r="23" spans="1:11" ht="13">
      <c r="A23" s="40"/>
      <c r="B23" s="39" t="s">
        <v>59</v>
      </c>
      <c r="C23" s="42"/>
      <c r="D23" s="42"/>
      <c r="E23" s="42"/>
      <c r="F23" s="42"/>
      <c r="G23" s="42"/>
      <c r="H23" s="62"/>
      <c r="I23" s="62"/>
      <c r="J23" s="62"/>
      <c r="K23" s="37"/>
    </row>
    <row r="24" spans="1:11" ht="13">
      <c r="A24" s="55"/>
      <c r="B24" s="48"/>
      <c r="C24" s="41" t="s">
        <v>20</v>
      </c>
      <c r="D24" s="41" t="s">
        <v>20</v>
      </c>
      <c r="E24" s="41" t="s">
        <v>20</v>
      </c>
      <c r="F24" s="41" t="s">
        <v>20</v>
      </c>
      <c r="G24" s="41" t="s">
        <v>183</v>
      </c>
      <c r="H24" s="63" t="s">
        <v>258</v>
      </c>
      <c r="I24" s="63" t="s">
        <v>258</v>
      </c>
      <c r="J24" s="63" t="s">
        <v>23</v>
      </c>
      <c r="K24" s="37"/>
    </row>
    <row r="25" spans="1:11" ht="13">
      <c r="A25" s="55"/>
      <c r="B25" s="39" t="s">
        <v>242</v>
      </c>
      <c r="C25" s="41">
        <v>2010</v>
      </c>
      <c r="D25" s="41">
        <v>2011</v>
      </c>
      <c r="E25" s="41">
        <v>2012</v>
      </c>
      <c r="F25" s="41">
        <v>2013</v>
      </c>
      <c r="G25" s="41" t="s">
        <v>177</v>
      </c>
      <c r="H25" s="63">
        <v>2014</v>
      </c>
      <c r="I25" s="63">
        <v>2015</v>
      </c>
      <c r="J25" s="63" t="s">
        <v>154</v>
      </c>
      <c r="K25" s="37"/>
    </row>
    <row r="26" spans="1:11">
      <c r="A26" s="56">
        <v>489</v>
      </c>
      <c r="B26" s="48" t="s">
        <v>243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66">
        <v>0</v>
      </c>
      <c r="I26" s="66">
        <v>0</v>
      </c>
      <c r="J26" s="85">
        <v>0</v>
      </c>
      <c r="K26" s="37"/>
    </row>
    <row r="27" spans="1:11" ht="13">
      <c r="A27" s="56"/>
      <c r="B27" s="43" t="s">
        <v>26</v>
      </c>
      <c r="C27" s="44">
        <f>SUM(C26)</f>
        <v>0</v>
      </c>
      <c r="D27" s="44">
        <f>SUM(D26)</f>
        <v>0</v>
      </c>
      <c r="E27" s="44">
        <f t="shared" ref="E27:F27" si="6">SUM(E26)</f>
        <v>0</v>
      </c>
      <c r="F27" s="44">
        <f t="shared" si="6"/>
        <v>0</v>
      </c>
      <c r="G27" s="44">
        <f t="shared" ref="G27" si="7">SUM(G26)</f>
        <v>0</v>
      </c>
      <c r="H27" s="66">
        <v>0</v>
      </c>
      <c r="I27" s="66">
        <v>0</v>
      </c>
      <c r="J27" s="85">
        <v>0</v>
      </c>
      <c r="K27" s="37"/>
    </row>
    <row r="28" spans="1:11" ht="9" customHeight="1">
      <c r="A28" s="45"/>
      <c r="B28" s="39"/>
      <c r="C28" s="42"/>
      <c r="D28" s="42"/>
      <c r="E28" s="42"/>
      <c r="F28" s="42"/>
      <c r="G28" s="42"/>
      <c r="H28" s="62"/>
      <c r="I28" s="62"/>
      <c r="J28" s="62"/>
      <c r="K28" s="37"/>
    </row>
    <row r="29" spans="1:11" ht="13">
      <c r="A29" s="40"/>
      <c r="B29" s="42"/>
      <c r="C29" s="41" t="s">
        <v>20</v>
      </c>
      <c r="D29" s="41" t="s">
        <v>20</v>
      </c>
      <c r="E29" s="41" t="s">
        <v>20</v>
      </c>
      <c r="F29" s="41" t="s">
        <v>20</v>
      </c>
      <c r="G29" s="41" t="s">
        <v>183</v>
      </c>
      <c r="H29" s="63" t="s">
        <v>258</v>
      </c>
      <c r="I29" s="63" t="s">
        <v>258</v>
      </c>
      <c r="J29" s="63" t="s">
        <v>23</v>
      </c>
      <c r="K29" s="37"/>
    </row>
    <row r="30" spans="1:11" ht="13">
      <c r="A30" s="40"/>
      <c r="B30" s="39" t="s">
        <v>219</v>
      </c>
      <c r="C30" s="41">
        <v>2010</v>
      </c>
      <c r="D30" s="41">
        <v>2011</v>
      </c>
      <c r="E30" s="41">
        <v>2012</v>
      </c>
      <c r="F30" s="41">
        <v>2013</v>
      </c>
      <c r="G30" s="41" t="s">
        <v>177</v>
      </c>
      <c r="H30" s="63">
        <v>2014</v>
      </c>
      <c r="I30" s="63">
        <v>2015</v>
      </c>
      <c r="J30" s="63" t="s">
        <v>154</v>
      </c>
      <c r="K30" s="37"/>
    </row>
    <row r="31" spans="1:11">
      <c r="A31" s="45">
        <v>492.01</v>
      </c>
      <c r="B31" s="42" t="s">
        <v>218</v>
      </c>
      <c r="C31" s="38">
        <v>14142</v>
      </c>
      <c r="D31" s="38">
        <v>14216</v>
      </c>
      <c r="E31" s="38">
        <v>0</v>
      </c>
      <c r="F31" s="38">
        <v>0</v>
      </c>
      <c r="G31" s="38">
        <v>21314</v>
      </c>
      <c r="H31" s="64">
        <v>4520</v>
      </c>
      <c r="I31" s="64">
        <v>2510</v>
      </c>
      <c r="J31" s="64">
        <v>-2010</v>
      </c>
      <c r="K31" s="37"/>
    </row>
    <row r="32" spans="1:11">
      <c r="A32" s="45">
        <v>492.01900000000001</v>
      </c>
      <c r="B32" s="42" t="s">
        <v>289</v>
      </c>
      <c r="C32" s="38">
        <v>0</v>
      </c>
      <c r="D32" s="38">
        <v>0</v>
      </c>
      <c r="E32" s="38">
        <v>0</v>
      </c>
      <c r="F32" s="38">
        <v>173996</v>
      </c>
      <c r="G32" s="38">
        <v>0</v>
      </c>
      <c r="H32" s="64">
        <v>0</v>
      </c>
      <c r="I32" s="64">
        <v>0</v>
      </c>
      <c r="J32" s="64">
        <v>0</v>
      </c>
      <c r="K32" s="37"/>
    </row>
    <row r="33" spans="1:11" ht="13">
      <c r="A33" s="40"/>
      <c r="B33" s="43" t="s">
        <v>26</v>
      </c>
      <c r="C33" s="38">
        <v>14142</v>
      </c>
      <c r="D33" s="38">
        <v>14216</v>
      </c>
      <c r="E33" s="38">
        <f t="shared" ref="E33" si="8">SUM(E31)</f>
        <v>0</v>
      </c>
      <c r="F33" s="38">
        <v>173996</v>
      </c>
      <c r="G33" s="38">
        <f t="shared" ref="G33" si="9">SUM(G31)</f>
        <v>21314</v>
      </c>
      <c r="H33" s="64">
        <v>4520</v>
      </c>
      <c r="I33" s="64">
        <v>2510</v>
      </c>
      <c r="J33" s="64">
        <v>-2010</v>
      </c>
      <c r="K33" s="37"/>
    </row>
    <row r="34" spans="1:11">
      <c r="A34" s="40"/>
      <c r="B34" s="42"/>
      <c r="C34" s="42"/>
      <c r="D34" s="42"/>
      <c r="E34" s="42"/>
      <c r="F34" s="42"/>
      <c r="G34" s="42"/>
      <c r="H34" s="62"/>
      <c r="I34" s="62"/>
      <c r="J34" s="64"/>
      <c r="K34" s="37"/>
    </row>
    <row r="35" spans="1:11" ht="13">
      <c r="A35" s="40"/>
      <c r="B35" s="39" t="s">
        <v>217</v>
      </c>
      <c r="C35" s="38">
        <f>SUM(C33+C27)</f>
        <v>14142</v>
      </c>
      <c r="D35" s="38">
        <f>SUM(D33+D27)</f>
        <v>14216</v>
      </c>
      <c r="E35" s="38">
        <f t="shared" ref="E35:F35" si="10">SUM(E33+E27)</f>
        <v>0</v>
      </c>
      <c r="F35" s="38">
        <f t="shared" si="10"/>
        <v>173996</v>
      </c>
      <c r="G35" s="38">
        <f t="shared" ref="G35" si="11">SUM(G33+G27)</f>
        <v>21314</v>
      </c>
      <c r="H35" s="66">
        <v>4520</v>
      </c>
      <c r="I35" s="66">
        <v>2510</v>
      </c>
      <c r="J35" s="64">
        <v>-2010</v>
      </c>
      <c r="K35" s="37"/>
    </row>
    <row r="36" spans="1:11" ht="9" customHeight="1">
      <c r="A36" s="40"/>
      <c r="B36" s="42"/>
      <c r="C36" s="42"/>
      <c r="D36" s="42"/>
      <c r="E36" s="42"/>
      <c r="F36" s="42"/>
      <c r="G36" s="42"/>
      <c r="H36" s="62"/>
      <c r="I36" s="62"/>
      <c r="J36" s="62"/>
      <c r="K36" s="37"/>
    </row>
    <row r="37" spans="1:11" ht="13">
      <c r="A37" s="40"/>
      <c r="B37" s="42"/>
      <c r="C37" s="41" t="s">
        <v>20</v>
      </c>
      <c r="D37" s="41" t="s">
        <v>20</v>
      </c>
      <c r="E37" s="41" t="s">
        <v>20</v>
      </c>
      <c r="F37" s="41" t="s">
        <v>20</v>
      </c>
      <c r="G37" s="41" t="s">
        <v>183</v>
      </c>
      <c r="H37" s="63" t="s">
        <v>23</v>
      </c>
      <c r="I37" s="63" t="s">
        <v>23</v>
      </c>
      <c r="J37" s="63" t="s">
        <v>23</v>
      </c>
      <c r="K37" s="37"/>
    </row>
    <row r="38" spans="1:11" ht="13">
      <c r="A38" s="40"/>
      <c r="B38" s="42"/>
      <c r="C38" s="41">
        <v>2010</v>
      </c>
      <c r="D38" s="41">
        <v>2011</v>
      </c>
      <c r="E38" s="41">
        <v>2012</v>
      </c>
      <c r="F38" s="41">
        <v>2013</v>
      </c>
      <c r="G38" s="41" t="s">
        <v>177</v>
      </c>
      <c r="H38" s="63">
        <v>2014</v>
      </c>
      <c r="I38" s="63">
        <v>2015</v>
      </c>
      <c r="J38" s="63" t="s">
        <v>154</v>
      </c>
      <c r="K38" s="37"/>
    </row>
    <row r="39" spans="1:11" ht="13">
      <c r="A39" s="40"/>
      <c r="B39" s="39" t="s">
        <v>58</v>
      </c>
      <c r="C39" s="38">
        <f>SUM(C21)</f>
        <v>26456</v>
      </c>
      <c r="D39" s="38">
        <f>SUM(D21)</f>
        <v>35269</v>
      </c>
      <c r="E39" s="38">
        <f t="shared" ref="E39:F39" si="12">SUM(E21)</f>
        <v>2309</v>
      </c>
      <c r="F39" s="38">
        <f t="shared" si="12"/>
        <v>196352</v>
      </c>
      <c r="G39" s="38">
        <f t="shared" ref="G39" si="13">SUM(G21)</f>
        <v>22370</v>
      </c>
      <c r="H39" s="64">
        <v>4520</v>
      </c>
      <c r="I39" s="64">
        <v>2510</v>
      </c>
      <c r="J39" s="64">
        <v>-2010</v>
      </c>
      <c r="K39" s="37"/>
    </row>
    <row r="40" spans="1:11" ht="13">
      <c r="A40" s="40"/>
      <c r="B40" s="39" t="s">
        <v>59</v>
      </c>
      <c r="C40" s="38">
        <f>SUM(C35)</f>
        <v>14142</v>
      </c>
      <c r="D40" s="38">
        <f>SUM(D35)</f>
        <v>14216</v>
      </c>
      <c r="E40" s="38">
        <f t="shared" ref="E40:F40" si="14">SUM(E35)</f>
        <v>0</v>
      </c>
      <c r="F40" s="38">
        <f t="shared" si="14"/>
        <v>173996</v>
      </c>
      <c r="G40" s="38">
        <f t="shared" ref="G40" si="15">SUM(G35)</f>
        <v>21314</v>
      </c>
      <c r="H40" s="64">
        <v>4520</v>
      </c>
      <c r="I40" s="64">
        <v>2510</v>
      </c>
      <c r="J40" s="64">
        <v>-2010</v>
      </c>
      <c r="K40" s="37"/>
    </row>
    <row r="41" spans="1:11" ht="13">
      <c r="A41" s="40"/>
      <c r="B41" s="39" t="s">
        <v>60</v>
      </c>
      <c r="C41" s="38">
        <f>SUM(C39-C40)</f>
        <v>12314</v>
      </c>
      <c r="D41" s="38">
        <f>SUM(D39-D40)</f>
        <v>21053</v>
      </c>
      <c r="E41" s="38">
        <f t="shared" ref="E41:F41" si="16">SUM(E39-E40)</f>
        <v>2309</v>
      </c>
      <c r="F41" s="38">
        <f t="shared" si="16"/>
        <v>22356</v>
      </c>
      <c r="G41" s="38">
        <f t="shared" ref="G41" si="17">SUM(G39-G40)</f>
        <v>1056</v>
      </c>
      <c r="H41" s="66">
        <v>0</v>
      </c>
      <c r="I41" s="66">
        <v>0</v>
      </c>
      <c r="J41" s="66">
        <v>0</v>
      </c>
      <c r="K41" s="37"/>
    </row>
  </sheetData>
  <printOptions gridLines="1"/>
  <pageMargins left="0.34" right="0.52" top="0.82" bottom="0.6" header="0.32" footer="0.37"/>
  <pageSetup orientation="landscape" r:id="rId1"/>
  <headerFooter alignWithMargins="0">
    <oddHeader xml:space="preserve">&amp;L &amp;CHEIDELBERG TOWNSHIP 2015 BUDGET
ADOPTED 12-18-14&amp;R </oddHeader>
    <oddFooter>&amp;L12-18-14&amp;CPage &amp;P of &amp;N&amp;RPrepared by J. Meyers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view="pageLayout" topLeftCell="A19" workbookViewId="0">
      <selection activeCell="E4" sqref="E4"/>
    </sheetView>
  </sheetViews>
  <sheetFormatPr defaultColWidth="8.7265625" defaultRowHeight="12.5"/>
  <cols>
    <col min="1" max="1" width="7.7265625" style="32" customWidth="1"/>
    <col min="2" max="2" width="34.36328125" style="32" customWidth="1"/>
    <col min="3" max="9" width="9" style="32" customWidth="1"/>
    <col min="10" max="10" width="9.453125" style="32" customWidth="1"/>
    <col min="11" max="16384" width="8.7265625" style="32"/>
  </cols>
  <sheetData>
    <row r="1" spans="1:11" ht="13">
      <c r="A1" s="52"/>
      <c r="B1" s="51" t="s">
        <v>1</v>
      </c>
      <c r="C1" s="50"/>
      <c r="D1" s="50"/>
      <c r="E1" s="50"/>
      <c r="F1" s="50"/>
      <c r="G1" s="50"/>
      <c r="H1" s="67"/>
      <c r="I1" s="67"/>
      <c r="J1" s="67"/>
      <c r="K1" s="42"/>
    </row>
    <row r="2" spans="1:11" ht="13">
      <c r="A2" s="40"/>
      <c r="B2" s="39" t="s">
        <v>244</v>
      </c>
      <c r="C2" s="42"/>
      <c r="D2" s="42"/>
      <c r="E2" s="42"/>
      <c r="F2" s="42"/>
      <c r="G2" s="42"/>
      <c r="H2" s="62"/>
      <c r="I2" s="62"/>
      <c r="J2" s="62"/>
      <c r="K2" s="42"/>
    </row>
    <row r="3" spans="1:11" ht="13">
      <c r="A3" s="40"/>
      <c r="B3" s="42"/>
      <c r="C3" s="42"/>
      <c r="D3" s="42"/>
      <c r="E3" s="41" t="s">
        <v>185</v>
      </c>
      <c r="F3" s="41"/>
      <c r="G3" s="41" t="s">
        <v>282</v>
      </c>
      <c r="H3" s="62"/>
      <c r="I3" s="62"/>
      <c r="J3" s="63" t="s">
        <v>184</v>
      </c>
      <c r="K3" s="42"/>
    </row>
    <row r="4" spans="1:11" ht="13">
      <c r="A4" s="40"/>
      <c r="B4" s="42"/>
      <c r="C4" s="41" t="s">
        <v>20</v>
      </c>
      <c r="D4" s="41" t="s">
        <v>20</v>
      </c>
      <c r="E4" s="41" t="s">
        <v>20</v>
      </c>
      <c r="F4" s="41" t="s">
        <v>20</v>
      </c>
      <c r="G4" s="93" t="s">
        <v>291</v>
      </c>
      <c r="H4" s="63" t="s">
        <v>23</v>
      </c>
      <c r="I4" s="63" t="s">
        <v>23</v>
      </c>
      <c r="J4" s="63" t="s">
        <v>23</v>
      </c>
      <c r="K4" s="42"/>
    </row>
    <row r="5" spans="1:11" ht="13">
      <c r="A5" s="40"/>
      <c r="B5" s="39" t="s">
        <v>245</v>
      </c>
      <c r="C5" s="41">
        <v>2010</v>
      </c>
      <c r="D5" s="41">
        <v>2011</v>
      </c>
      <c r="E5" s="41">
        <v>2012</v>
      </c>
      <c r="F5" s="41">
        <v>2013</v>
      </c>
      <c r="G5" s="41" t="s">
        <v>156</v>
      </c>
      <c r="H5" s="63">
        <v>2014</v>
      </c>
      <c r="I5" s="63">
        <v>2015</v>
      </c>
      <c r="J5" s="63" t="s">
        <v>154</v>
      </c>
      <c r="K5" s="42"/>
    </row>
    <row r="6" spans="1:11">
      <c r="A6" s="45">
        <v>341.02</v>
      </c>
      <c r="B6" s="42" t="s">
        <v>236</v>
      </c>
      <c r="C6" s="38">
        <v>20</v>
      </c>
      <c r="D6" s="38">
        <v>12</v>
      </c>
      <c r="E6" s="38">
        <v>10</v>
      </c>
      <c r="F6" s="38">
        <v>18</v>
      </c>
      <c r="G6" s="38">
        <v>7</v>
      </c>
      <c r="H6" s="64">
        <v>10</v>
      </c>
      <c r="I6" s="64">
        <v>7</v>
      </c>
      <c r="J6" s="64">
        <f>SUM(I6-H6)</f>
        <v>-3</v>
      </c>
      <c r="K6" s="42"/>
    </row>
    <row r="7" spans="1:11">
      <c r="A7" s="45">
        <v>367</v>
      </c>
      <c r="B7" s="46" t="s">
        <v>238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64">
        <v>0</v>
      </c>
      <c r="I7" s="64">
        <v>0</v>
      </c>
      <c r="J7" s="64">
        <v>0</v>
      </c>
      <c r="K7" s="42"/>
    </row>
    <row r="8" spans="1:11">
      <c r="A8" s="45">
        <v>367.2</v>
      </c>
      <c r="B8" s="46" t="s">
        <v>170</v>
      </c>
      <c r="C8" s="38">
        <v>0</v>
      </c>
      <c r="D8" s="38">
        <v>0</v>
      </c>
      <c r="E8" s="38">
        <v>4868</v>
      </c>
      <c r="F8" s="38">
        <v>4868</v>
      </c>
      <c r="G8" s="38">
        <v>0</v>
      </c>
      <c r="H8" s="64">
        <v>2434</v>
      </c>
      <c r="I8" s="64">
        <v>2434</v>
      </c>
      <c r="J8" s="64">
        <f>SUM(I8-H8)</f>
        <v>0</v>
      </c>
      <c r="K8" s="42"/>
    </row>
    <row r="9" spans="1:11" ht="13">
      <c r="A9" s="40"/>
      <c r="B9" s="43" t="s">
        <v>26</v>
      </c>
      <c r="C9" s="38">
        <f>SUM(C6:C7)</f>
        <v>20</v>
      </c>
      <c r="D9" s="38">
        <f>SUM(D6:D7)</f>
        <v>12</v>
      </c>
      <c r="E9" s="38">
        <f>SUM(E6:E8)</f>
        <v>4878</v>
      </c>
      <c r="F9" s="38">
        <v>4886</v>
      </c>
      <c r="G9" s="38">
        <f>SUM(G6:G8)</f>
        <v>7</v>
      </c>
      <c r="H9" s="64">
        <v>2444</v>
      </c>
      <c r="I9" s="64">
        <v>2441</v>
      </c>
      <c r="J9" s="64">
        <f>SUM(I9-H9)</f>
        <v>-3</v>
      </c>
      <c r="K9" s="42"/>
    </row>
    <row r="10" spans="1:11" ht="13">
      <c r="A10" s="40"/>
      <c r="B10" s="43"/>
      <c r="C10" s="41"/>
      <c r="D10" s="41"/>
      <c r="E10" s="41"/>
      <c r="F10" s="41"/>
      <c r="G10" s="41"/>
      <c r="H10" s="63"/>
      <c r="I10" s="63"/>
      <c r="J10" s="62" t="s">
        <v>185</v>
      </c>
      <c r="K10" s="42"/>
    </row>
    <row r="11" spans="1:11" ht="13">
      <c r="A11" s="40"/>
      <c r="B11" s="42"/>
      <c r="C11" s="41" t="s">
        <v>20</v>
      </c>
      <c r="D11" s="41" t="s">
        <v>20</v>
      </c>
      <c r="E11" s="41" t="s">
        <v>20</v>
      </c>
      <c r="F11" s="41" t="s">
        <v>20</v>
      </c>
      <c r="G11" s="41" t="s">
        <v>22</v>
      </c>
      <c r="H11" s="63" t="s">
        <v>23</v>
      </c>
      <c r="I11" s="63" t="s">
        <v>23</v>
      </c>
      <c r="J11" s="63" t="s">
        <v>23</v>
      </c>
      <c r="K11" s="42"/>
    </row>
    <row r="12" spans="1:11" ht="13">
      <c r="A12" s="40"/>
      <c r="B12" s="39" t="s">
        <v>232</v>
      </c>
      <c r="C12" s="41">
        <v>2010</v>
      </c>
      <c r="D12" s="41">
        <v>2011</v>
      </c>
      <c r="E12" s="41">
        <v>2012</v>
      </c>
      <c r="F12" s="41">
        <v>2013</v>
      </c>
      <c r="G12" s="41" t="s">
        <v>177</v>
      </c>
      <c r="H12" s="63">
        <v>2014</v>
      </c>
      <c r="I12" s="63">
        <v>2015</v>
      </c>
      <c r="J12" s="63" t="s">
        <v>154</v>
      </c>
      <c r="K12" s="42"/>
    </row>
    <row r="13" spans="1:11">
      <c r="A13" s="45">
        <v>389</v>
      </c>
      <c r="B13" s="42" t="s">
        <v>231</v>
      </c>
      <c r="C13" s="38">
        <v>2414</v>
      </c>
      <c r="D13" s="38">
        <v>426</v>
      </c>
      <c r="E13" s="38">
        <v>7305</v>
      </c>
      <c r="F13" s="38">
        <v>7305</v>
      </c>
      <c r="G13" s="38">
        <v>12191</v>
      </c>
      <c r="H13" s="64">
        <v>2325</v>
      </c>
      <c r="I13" s="64">
        <v>2198</v>
      </c>
      <c r="J13" s="64">
        <f>SUM(I13-H13)</f>
        <v>-127</v>
      </c>
      <c r="K13" s="42"/>
    </row>
    <row r="14" spans="1:11" ht="13">
      <c r="A14" s="40"/>
      <c r="B14" s="43" t="s">
        <v>26</v>
      </c>
      <c r="C14" s="38">
        <f>SUM(C13)</f>
        <v>2414</v>
      </c>
      <c r="D14" s="38">
        <f>SUM(D13)</f>
        <v>426</v>
      </c>
      <c r="E14" s="38">
        <f t="shared" ref="E14" si="0">SUM(E13)</f>
        <v>7305</v>
      </c>
      <c r="F14" s="38">
        <v>7305</v>
      </c>
      <c r="G14" s="38">
        <f t="shared" ref="G14" si="1">SUM(G13)</f>
        <v>12191</v>
      </c>
      <c r="H14" s="64">
        <v>2325</v>
      </c>
      <c r="I14" s="64">
        <v>2198</v>
      </c>
      <c r="J14" s="64">
        <f>SUM(I14-H14)</f>
        <v>-127</v>
      </c>
      <c r="K14" s="42"/>
    </row>
    <row r="15" spans="1:11" ht="13">
      <c r="A15" s="40"/>
      <c r="B15" s="43"/>
      <c r="C15" s="41"/>
      <c r="D15" s="41"/>
      <c r="E15" s="41"/>
      <c r="F15" s="41"/>
      <c r="G15" s="41"/>
      <c r="H15" s="63"/>
      <c r="I15" s="63"/>
      <c r="J15" s="62"/>
      <c r="K15" s="42"/>
    </row>
    <row r="16" spans="1:11" ht="13">
      <c r="A16" s="40"/>
      <c r="B16" s="42"/>
      <c r="C16" s="41" t="s">
        <v>20</v>
      </c>
      <c r="D16" s="41" t="s">
        <v>20</v>
      </c>
      <c r="E16" s="41" t="s">
        <v>20</v>
      </c>
      <c r="F16" s="41" t="s">
        <v>21</v>
      </c>
      <c r="G16" s="41" t="s">
        <v>22</v>
      </c>
      <c r="H16" s="63" t="s">
        <v>23</v>
      </c>
      <c r="I16" s="63" t="s">
        <v>23</v>
      </c>
      <c r="J16" s="63" t="s">
        <v>23</v>
      </c>
      <c r="K16" s="42"/>
    </row>
    <row r="17" spans="1:11" ht="13">
      <c r="A17" s="40"/>
      <c r="B17" s="39" t="s">
        <v>7</v>
      </c>
      <c r="C17" s="41">
        <v>2010</v>
      </c>
      <c r="D17" s="41">
        <v>2011</v>
      </c>
      <c r="E17" s="41">
        <v>2012</v>
      </c>
      <c r="F17" s="41">
        <v>2013</v>
      </c>
      <c r="G17" s="41" t="s">
        <v>177</v>
      </c>
      <c r="H17" s="63">
        <v>2014</v>
      </c>
      <c r="I17" s="63">
        <v>2015</v>
      </c>
      <c r="J17" s="63" t="s">
        <v>154</v>
      </c>
      <c r="K17" s="42"/>
    </row>
    <row r="18" spans="1:11">
      <c r="A18" s="45">
        <v>392</v>
      </c>
      <c r="B18" s="42" t="s">
        <v>233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64">
        <v>0</v>
      </c>
      <c r="I18" s="64">
        <v>0</v>
      </c>
      <c r="J18" s="64">
        <v>0</v>
      </c>
      <c r="K18" s="42"/>
    </row>
    <row r="19" spans="1:11" ht="13">
      <c r="A19" s="40"/>
      <c r="B19" s="43" t="s">
        <v>26</v>
      </c>
      <c r="C19" s="38">
        <f>SUM(C18)</f>
        <v>0</v>
      </c>
      <c r="D19" s="38">
        <f>SUM(D18)</f>
        <v>0</v>
      </c>
      <c r="E19" s="38">
        <f t="shared" ref="E19" si="2">SUM(E18)</f>
        <v>0</v>
      </c>
      <c r="F19" s="38">
        <v>0</v>
      </c>
      <c r="G19" s="38">
        <f t="shared" ref="G19" si="3">SUM(G18)</f>
        <v>0</v>
      </c>
      <c r="H19" s="64">
        <v>0</v>
      </c>
      <c r="I19" s="64">
        <v>0</v>
      </c>
      <c r="J19" s="64">
        <v>0</v>
      </c>
      <c r="K19" s="42"/>
    </row>
    <row r="20" spans="1:11" ht="13">
      <c r="A20" s="40"/>
      <c r="B20" s="43"/>
      <c r="C20" s="38"/>
      <c r="D20" s="38"/>
      <c r="E20" s="38"/>
      <c r="F20" s="38" t="s">
        <v>185</v>
      </c>
      <c r="G20" s="38"/>
      <c r="H20" s="64"/>
      <c r="I20" s="64"/>
      <c r="J20" s="62"/>
      <c r="K20" s="42"/>
    </row>
    <row r="21" spans="1:11" ht="13">
      <c r="A21" s="40"/>
      <c r="B21" s="39" t="s">
        <v>230</v>
      </c>
      <c r="C21" s="38">
        <f>SUM(C19+C14+C9)</f>
        <v>2434</v>
      </c>
      <c r="D21" s="38">
        <f>SUM(D19+D14+D9)</f>
        <v>438</v>
      </c>
      <c r="E21" s="38">
        <f t="shared" ref="E21" si="4">SUM(E19+E14+E9)</f>
        <v>12183</v>
      </c>
      <c r="F21" s="38">
        <v>12191</v>
      </c>
      <c r="G21" s="38">
        <f t="shared" ref="G21" si="5">SUM(G19+G14+G9)</f>
        <v>12198</v>
      </c>
      <c r="H21" s="64">
        <v>4769</v>
      </c>
      <c r="I21" s="64">
        <v>4639</v>
      </c>
      <c r="J21" s="64">
        <f>SUM(I21-H21)</f>
        <v>-130</v>
      </c>
      <c r="K21" s="42"/>
    </row>
    <row r="22" spans="1:11">
      <c r="A22" s="40"/>
      <c r="B22" s="42"/>
      <c r="C22" s="42"/>
      <c r="D22" s="42"/>
      <c r="E22" s="42"/>
      <c r="F22" s="42"/>
      <c r="G22" s="42"/>
      <c r="H22" s="62"/>
      <c r="I22" s="62"/>
      <c r="J22" s="62"/>
      <c r="K22" s="42"/>
    </row>
    <row r="23" spans="1:11">
      <c r="A23" s="40"/>
      <c r="B23" s="42"/>
      <c r="C23" s="42"/>
      <c r="D23" s="42"/>
      <c r="E23" s="42"/>
      <c r="F23" s="42"/>
      <c r="G23" s="42"/>
      <c r="H23" s="62"/>
      <c r="I23" s="62"/>
      <c r="J23" s="62"/>
      <c r="K23" s="42"/>
    </row>
    <row r="24" spans="1:11" ht="13">
      <c r="A24" s="40"/>
      <c r="B24" s="39" t="s">
        <v>59</v>
      </c>
      <c r="C24" s="42"/>
      <c r="D24" s="42"/>
      <c r="E24" s="42"/>
      <c r="F24" s="42"/>
      <c r="G24" s="42"/>
      <c r="H24" s="62"/>
      <c r="I24" s="62"/>
      <c r="J24" s="62"/>
      <c r="K24" s="42"/>
    </row>
    <row r="25" spans="1:11" ht="13">
      <c r="A25" s="55"/>
      <c r="B25" s="39"/>
      <c r="C25" s="41" t="s">
        <v>20</v>
      </c>
      <c r="D25" s="41" t="s">
        <v>20</v>
      </c>
      <c r="E25" s="41" t="s">
        <v>20</v>
      </c>
      <c r="F25" s="41" t="s">
        <v>20</v>
      </c>
      <c r="G25" s="41" t="s">
        <v>22</v>
      </c>
      <c r="H25" s="63" t="s">
        <v>23</v>
      </c>
      <c r="I25" s="63" t="s">
        <v>23</v>
      </c>
      <c r="J25" s="63" t="s">
        <v>23</v>
      </c>
      <c r="K25" s="42"/>
    </row>
    <row r="26" spans="1:11" ht="13">
      <c r="A26" s="55"/>
      <c r="B26" s="39" t="s">
        <v>246</v>
      </c>
      <c r="C26" s="41">
        <v>2010</v>
      </c>
      <c r="D26" s="41">
        <v>2011</v>
      </c>
      <c r="E26" s="41">
        <v>2012</v>
      </c>
      <c r="F26" s="41">
        <v>2013</v>
      </c>
      <c r="G26" s="41" t="s">
        <v>177</v>
      </c>
      <c r="H26" s="63">
        <v>2014</v>
      </c>
      <c r="I26" s="63">
        <v>2015</v>
      </c>
      <c r="J26" s="63" t="s">
        <v>154</v>
      </c>
      <c r="K26" s="42"/>
    </row>
    <row r="27" spans="1:11">
      <c r="A27" s="55">
        <v>489.24700000000001</v>
      </c>
      <c r="B27" s="48" t="s">
        <v>243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66">
        <v>0</v>
      </c>
      <c r="I27" s="66">
        <v>0</v>
      </c>
      <c r="J27" s="66">
        <v>0</v>
      </c>
      <c r="K27" s="42"/>
    </row>
    <row r="28" spans="1:11" ht="13">
      <c r="A28" s="55"/>
      <c r="B28" s="43" t="s">
        <v>26</v>
      </c>
      <c r="C28" s="44">
        <f>SUM(C27)</f>
        <v>0</v>
      </c>
      <c r="D28" s="44">
        <f>SUM(D27)</f>
        <v>0</v>
      </c>
      <c r="E28" s="44">
        <f t="shared" ref="E28" si="6">SUM(E27)</f>
        <v>0</v>
      </c>
      <c r="F28" s="44">
        <v>0</v>
      </c>
      <c r="G28" s="44">
        <f t="shared" ref="G28" si="7">SUM(G27)</f>
        <v>0</v>
      </c>
      <c r="H28" s="66">
        <v>0</v>
      </c>
      <c r="I28" s="66">
        <v>0</v>
      </c>
      <c r="J28" s="66">
        <v>0</v>
      </c>
      <c r="K28" s="42"/>
    </row>
    <row r="29" spans="1:11" ht="13">
      <c r="A29" s="40"/>
      <c r="B29" s="43"/>
      <c r="C29" s="38"/>
      <c r="D29" s="38"/>
      <c r="E29" s="38"/>
      <c r="F29" s="38"/>
      <c r="G29" s="38"/>
      <c r="H29" s="64"/>
      <c r="I29" s="64"/>
      <c r="J29" s="62"/>
      <c r="K29" s="42"/>
    </row>
    <row r="30" spans="1:11" ht="13">
      <c r="A30" s="40"/>
      <c r="B30" s="42"/>
      <c r="C30" s="41" t="s">
        <v>20</v>
      </c>
      <c r="D30" s="41" t="s">
        <v>20</v>
      </c>
      <c r="E30" s="41" t="s">
        <v>20</v>
      </c>
      <c r="F30" s="41" t="s">
        <v>20</v>
      </c>
      <c r="G30" s="41" t="s">
        <v>22</v>
      </c>
      <c r="H30" s="63" t="s">
        <v>23</v>
      </c>
      <c r="I30" s="63" t="s">
        <v>23</v>
      </c>
      <c r="J30" s="63" t="s">
        <v>23</v>
      </c>
      <c r="K30" s="42"/>
    </row>
    <row r="31" spans="1:11" ht="13">
      <c r="A31" s="40"/>
      <c r="B31" s="39" t="s">
        <v>219</v>
      </c>
      <c r="C31" s="41">
        <v>2010</v>
      </c>
      <c r="D31" s="41">
        <v>2011</v>
      </c>
      <c r="E31" s="41">
        <v>2012</v>
      </c>
      <c r="F31" s="41">
        <v>2013</v>
      </c>
      <c r="G31" s="41" t="s">
        <v>177</v>
      </c>
      <c r="H31" s="63">
        <v>2014</v>
      </c>
      <c r="I31" s="63">
        <v>2015</v>
      </c>
      <c r="J31" s="63" t="s">
        <v>154</v>
      </c>
      <c r="K31" s="42"/>
    </row>
    <row r="32" spans="1:11">
      <c r="A32" s="45">
        <v>492.01</v>
      </c>
      <c r="B32" s="42" t="s">
        <v>218</v>
      </c>
      <c r="C32" s="38">
        <v>4000</v>
      </c>
      <c r="D32" s="38">
        <v>2000</v>
      </c>
      <c r="E32" s="38">
        <v>0</v>
      </c>
      <c r="F32" s="38">
        <v>0</v>
      </c>
      <c r="G32" s="38">
        <v>10000</v>
      </c>
      <c r="H32" s="64">
        <v>4769</v>
      </c>
      <c r="I32" s="64">
        <v>4639</v>
      </c>
      <c r="J32" s="64">
        <f>SUM(I32-H32)</f>
        <v>-130</v>
      </c>
      <c r="K32" s="42"/>
    </row>
    <row r="33" spans="1:13" ht="13">
      <c r="A33" s="40"/>
      <c r="B33" s="43" t="s">
        <v>26</v>
      </c>
      <c r="C33" s="38">
        <f>SUM(C32)</f>
        <v>4000</v>
      </c>
      <c r="D33" s="38">
        <f>SUM(D32)</f>
        <v>2000</v>
      </c>
      <c r="E33" s="38">
        <f t="shared" ref="E33" si="8">SUM(E32)</f>
        <v>0</v>
      </c>
      <c r="F33" s="38">
        <v>0</v>
      </c>
      <c r="G33" s="38">
        <f t="shared" ref="G33" si="9">SUM(G32)</f>
        <v>10000</v>
      </c>
      <c r="H33" s="64">
        <v>4769</v>
      </c>
      <c r="I33" s="64">
        <v>4639</v>
      </c>
      <c r="J33" s="64">
        <f>SUM(I33-H33)</f>
        <v>-130</v>
      </c>
      <c r="K33" s="42"/>
    </row>
    <row r="34" spans="1:13">
      <c r="A34" s="40"/>
      <c r="B34" s="42"/>
      <c r="C34" s="42"/>
      <c r="D34" s="42"/>
      <c r="E34" s="42"/>
      <c r="F34" s="42"/>
      <c r="G34" s="42"/>
      <c r="H34" s="62"/>
      <c r="I34" s="62"/>
      <c r="J34" s="64"/>
      <c r="K34" s="42"/>
    </row>
    <row r="35" spans="1:13" ht="13">
      <c r="A35" s="40"/>
      <c r="B35" s="39" t="s">
        <v>217</v>
      </c>
      <c r="C35" s="38">
        <f t="shared" ref="C35:G35" si="10">SUM(C33+C28)</f>
        <v>4000</v>
      </c>
      <c r="D35" s="38">
        <f t="shared" si="10"/>
        <v>2000</v>
      </c>
      <c r="E35" s="38">
        <f t="shared" ref="E35" si="11">SUM(E33+E28)</f>
        <v>0</v>
      </c>
      <c r="F35" s="38">
        <v>0</v>
      </c>
      <c r="G35" s="38">
        <f t="shared" si="10"/>
        <v>10000</v>
      </c>
      <c r="H35" s="64">
        <v>4769</v>
      </c>
      <c r="I35" s="64">
        <v>4639</v>
      </c>
      <c r="J35" s="64">
        <f>SUM(I35-H35)</f>
        <v>-130</v>
      </c>
      <c r="K35" s="42"/>
    </row>
    <row r="36" spans="1:13">
      <c r="A36" s="40"/>
      <c r="B36" s="42"/>
      <c r="C36" s="42"/>
      <c r="D36" s="42"/>
      <c r="E36" s="42"/>
      <c r="F36" s="42"/>
      <c r="G36" s="42"/>
      <c r="H36" s="62"/>
      <c r="I36" s="62"/>
      <c r="J36" s="62"/>
      <c r="K36" s="42"/>
    </row>
    <row r="37" spans="1:13" ht="13">
      <c r="A37" s="40"/>
      <c r="B37" s="42"/>
      <c r="C37" s="41" t="s">
        <v>20</v>
      </c>
      <c r="D37" s="41" t="s">
        <v>20</v>
      </c>
      <c r="E37" s="41" t="s">
        <v>20</v>
      </c>
      <c r="F37" s="41" t="s">
        <v>20</v>
      </c>
      <c r="G37" s="41" t="s">
        <v>22</v>
      </c>
      <c r="H37" s="63" t="s">
        <v>23</v>
      </c>
      <c r="I37" s="63" t="s">
        <v>23</v>
      </c>
      <c r="J37" s="63" t="s">
        <v>23</v>
      </c>
      <c r="K37" s="42"/>
    </row>
    <row r="38" spans="1:13" ht="13">
      <c r="A38" s="40"/>
      <c r="B38" s="42"/>
      <c r="C38" s="41">
        <v>2010</v>
      </c>
      <c r="D38" s="41">
        <v>2011</v>
      </c>
      <c r="E38" s="41">
        <v>2012</v>
      </c>
      <c r="F38" s="41">
        <v>2013</v>
      </c>
      <c r="G38" s="41" t="s">
        <v>177</v>
      </c>
      <c r="H38" s="63">
        <v>2014</v>
      </c>
      <c r="I38" s="63">
        <v>2015</v>
      </c>
      <c r="J38" s="63" t="s">
        <v>154</v>
      </c>
      <c r="K38" s="42"/>
    </row>
    <row r="39" spans="1:13" ht="13">
      <c r="A39" s="40"/>
      <c r="B39" s="39" t="s">
        <v>58</v>
      </c>
      <c r="C39" s="38">
        <f t="shared" ref="C39:G39" si="12">SUM(C21)</f>
        <v>2434</v>
      </c>
      <c r="D39" s="38">
        <f t="shared" si="12"/>
        <v>438</v>
      </c>
      <c r="E39" s="38">
        <f t="shared" ref="E39" si="13">SUM(E21)</f>
        <v>12183</v>
      </c>
      <c r="F39" s="38">
        <v>12191</v>
      </c>
      <c r="G39" s="38">
        <f t="shared" si="12"/>
        <v>12198</v>
      </c>
      <c r="H39" s="64">
        <v>4769</v>
      </c>
      <c r="I39" s="64">
        <v>4639</v>
      </c>
      <c r="J39" s="64">
        <f>SUM(I39-H39)</f>
        <v>-130</v>
      </c>
      <c r="K39" s="42"/>
    </row>
    <row r="40" spans="1:13" ht="13">
      <c r="A40" s="40"/>
      <c r="B40" s="39" t="s">
        <v>59</v>
      </c>
      <c r="C40" s="38">
        <f t="shared" ref="C40:G40" si="14">SUM(C35)</f>
        <v>4000</v>
      </c>
      <c r="D40" s="38">
        <f t="shared" si="14"/>
        <v>2000</v>
      </c>
      <c r="E40" s="38">
        <f t="shared" ref="E40" si="15">SUM(E35)</f>
        <v>0</v>
      </c>
      <c r="F40" s="38">
        <v>0</v>
      </c>
      <c r="G40" s="38">
        <f t="shared" si="14"/>
        <v>10000</v>
      </c>
      <c r="H40" s="64">
        <v>4769</v>
      </c>
      <c r="I40" s="64">
        <v>4639</v>
      </c>
      <c r="J40" s="64">
        <f>SUM(I40-H40)</f>
        <v>-130</v>
      </c>
      <c r="K40" s="42"/>
    </row>
    <row r="41" spans="1:13" ht="13.5" thickBot="1">
      <c r="A41" s="36"/>
      <c r="B41" s="35" t="s">
        <v>60</v>
      </c>
      <c r="C41" s="34">
        <f>SUM(C39-C40)</f>
        <v>-1566</v>
      </c>
      <c r="D41" s="34">
        <f>SUM(D39-D40)</f>
        <v>-1562</v>
      </c>
      <c r="E41" s="34">
        <f t="shared" ref="E41" si="16">SUM(E39-E40)</f>
        <v>12183</v>
      </c>
      <c r="F41" s="34">
        <v>12191</v>
      </c>
      <c r="G41" s="34">
        <f t="shared" ref="G41" si="17">SUM(G39-G40)</f>
        <v>2198</v>
      </c>
      <c r="H41" s="68">
        <v>0</v>
      </c>
      <c r="I41" s="68">
        <v>0</v>
      </c>
      <c r="J41" s="68">
        <v>0</v>
      </c>
      <c r="K41" s="42"/>
      <c r="M41" s="57" t="s">
        <v>247</v>
      </c>
    </row>
  </sheetData>
  <printOptions gridLines="1"/>
  <pageMargins left="0.75" right="0.75" top="0.6" bottom="0.53" header="0.19" footer="0.25"/>
  <pageSetup orientation="landscape" r:id="rId1"/>
  <headerFooter alignWithMargins="0">
    <oddHeader xml:space="preserve">&amp;L &amp;CHEIDELBERG TOWNSHIP 2015 BUDGET
ADOPTED 12-18-14&amp;R </oddHeader>
    <oddFooter>&amp;L12-18-14&amp;CPage &amp;P of &amp;N&amp;RPrepared by J. Meyers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view="pageLayout" workbookViewId="0">
      <selection activeCell="G4" sqref="G4"/>
    </sheetView>
  </sheetViews>
  <sheetFormatPr defaultColWidth="8.7265625" defaultRowHeight="12.5"/>
  <cols>
    <col min="1" max="1" width="7.453125" style="32" customWidth="1"/>
    <col min="2" max="2" width="32.54296875" style="32" customWidth="1"/>
    <col min="3" max="3" width="8.7265625" style="32"/>
    <col min="4" max="4" width="8.7265625" style="32" customWidth="1"/>
    <col min="5" max="7" width="9.6328125" style="32" customWidth="1"/>
    <col min="8" max="9" width="9.453125" style="32" customWidth="1"/>
    <col min="10" max="10" width="10.7265625" style="32" customWidth="1"/>
    <col min="11" max="16384" width="8.7265625" style="32"/>
  </cols>
  <sheetData>
    <row r="1" spans="1:10" ht="13">
      <c r="A1" s="52"/>
      <c r="B1" s="51" t="s">
        <v>1</v>
      </c>
      <c r="C1" s="50"/>
      <c r="D1" s="50" t="s">
        <v>185</v>
      </c>
      <c r="E1" s="50"/>
      <c r="F1" s="50"/>
      <c r="G1" s="50"/>
      <c r="H1" s="67"/>
      <c r="I1" s="67"/>
      <c r="J1" s="67"/>
    </row>
    <row r="2" spans="1:10" ht="13">
      <c r="A2" s="102" t="s">
        <v>248</v>
      </c>
      <c r="B2" s="103"/>
      <c r="C2" s="42"/>
      <c r="D2" s="42"/>
      <c r="E2" s="42"/>
      <c r="F2" s="42"/>
      <c r="G2" s="42"/>
      <c r="H2" s="62"/>
      <c r="I2" s="62"/>
      <c r="J2" s="62"/>
    </row>
    <row r="3" spans="1:10" ht="8.5" customHeight="1">
      <c r="A3" s="40"/>
      <c r="B3" s="42"/>
      <c r="C3" s="42"/>
      <c r="D3" s="42"/>
      <c r="E3" s="42"/>
      <c r="F3" s="42"/>
      <c r="G3" s="42"/>
      <c r="H3" s="62"/>
      <c r="I3" s="62"/>
      <c r="J3" s="62"/>
    </row>
    <row r="4" spans="1:10" ht="13">
      <c r="A4" s="40"/>
      <c r="B4" s="39" t="s">
        <v>58</v>
      </c>
      <c r="C4" s="42"/>
      <c r="D4" s="42"/>
      <c r="E4" s="39" t="s">
        <v>185</v>
      </c>
      <c r="F4" s="39"/>
      <c r="G4" s="41" t="s">
        <v>282</v>
      </c>
      <c r="H4" s="62"/>
      <c r="I4" s="62"/>
      <c r="J4" s="63" t="s">
        <v>184</v>
      </c>
    </row>
    <row r="5" spans="1:10" ht="13">
      <c r="A5" s="40"/>
      <c r="B5" s="42"/>
      <c r="C5" s="41" t="s">
        <v>20</v>
      </c>
      <c r="D5" s="41" t="s">
        <v>20</v>
      </c>
      <c r="E5" s="41" t="s">
        <v>20</v>
      </c>
      <c r="F5" s="41" t="s">
        <v>21</v>
      </c>
      <c r="G5" s="93" t="s">
        <v>291</v>
      </c>
      <c r="H5" s="63" t="s">
        <v>23</v>
      </c>
      <c r="I5" s="63" t="s">
        <v>23</v>
      </c>
      <c r="J5" s="63" t="s">
        <v>23</v>
      </c>
    </row>
    <row r="6" spans="1:10" ht="13">
      <c r="A6" s="40"/>
      <c r="B6" s="39" t="s">
        <v>236</v>
      </c>
      <c r="C6" s="41">
        <v>2010</v>
      </c>
      <c r="D6" s="41">
        <v>2011</v>
      </c>
      <c r="E6" s="41">
        <v>2012</v>
      </c>
      <c r="F6" s="41">
        <v>2013</v>
      </c>
      <c r="G6" s="41" t="s">
        <v>156</v>
      </c>
      <c r="H6" s="63">
        <v>2014</v>
      </c>
      <c r="I6" s="63">
        <v>2015</v>
      </c>
      <c r="J6" s="63" t="s">
        <v>154</v>
      </c>
    </row>
    <row r="7" spans="1:10">
      <c r="A7" s="45">
        <v>341.02</v>
      </c>
      <c r="B7" s="42" t="s">
        <v>236</v>
      </c>
      <c r="C7" s="38">
        <v>0</v>
      </c>
      <c r="D7" s="38">
        <v>0</v>
      </c>
      <c r="E7" s="38">
        <v>0</v>
      </c>
      <c r="F7" s="38">
        <v>615</v>
      </c>
      <c r="G7" s="38">
        <v>419</v>
      </c>
      <c r="H7" s="64">
        <v>110</v>
      </c>
      <c r="I7" s="64">
        <v>100</v>
      </c>
      <c r="J7" s="64">
        <f>SUM(I7-H7)</f>
        <v>-10</v>
      </c>
    </row>
    <row r="8" spans="1:10">
      <c r="A8" s="45">
        <v>354.01</v>
      </c>
      <c r="B8" s="46" t="s">
        <v>34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64">
        <v>0</v>
      </c>
      <c r="I8" s="64">
        <v>0</v>
      </c>
      <c r="J8" s="64">
        <f>SUM(I8-H8)</f>
        <v>0</v>
      </c>
    </row>
    <row r="9" spans="1:10" ht="13">
      <c r="A9" s="40"/>
      <c r="B9" s="43" t="s">
        <v>26</v>
      </c>
      <c r="C9" s="38">
        <f t="shared" ref="C9:G9" si="0">SUM(C7:C8)</f>
        <v>0</v>
      </c>
      <c r="D9" s="38">
        <f t="shared" si="0"/>
        <v>0</v>
      </c>
      <c r="E9" s="38">
        <f t="shared" si="0"/>
        <v>0</v>
      </c>
      <c r="F9" s="38">
        <v>615</v>
      </c>
      <c r="G9" s="38">
        <f t="shared" si="0"/>
        <v>419</v>
      </c>
      <c r="H9" s="64">
        <v>110</v>
      </c>
      <c r="I9" s="64">
        <v>100</v>
      </c>
      <c r="J9" s="64">
        <f>SUM(I9-H9)</f>
        <v>-10</v>
      </c>
    </row>
    <row r="10" spans="1:10" ht="13">
      <c r="A10" s="40"/>
      <c r="B10" s="43"/>
      <c r="C10" s="41"/>
      <c r="D10" s="41"/>
      <c r="E10" s="41"/>
      <c r="F10" s="41"/>
      <c r="G10" s="41"/>
      <c r="H10" s="63"/>
      <c r="I10" s="63"/>
      <c r="J10" s="62"/>
    </row>
    <row r="11" spans="1:10" ht="13">
      <c r="A11" s="40"/>
      <c r="B11" s="42"/>
      <c r="C11" s="41" t="s">
        <v>20</v>
      </c>
      <c r="D11" s="41" t="s">
        <v>20</v>
      </c>
      <c r="E11" s="41" t="s">
        <v>20</v>
      </c>
      <c r="F11" s="41" t="s">
        <v>21</v>
      </c>
      <c r="G11" s="41" t="s">
        <v>183</v>
      </c>
      <c r="H11" s="63" t="s">
        <v>23</v>
      </c>
      <c r="I11" s="63" t="s">
        <v>23</v>
      </c>
      <c r="J11" s="63" t="s">
        <v>23</v>
      </c>
    </row>
    <row r="12" spans="1:10" ht="13">
      <c r="A12" s="40"/>
      <c r="B12" s="39" t="s">
        <v>232</v>
      </c>
      <c r="C12" s="41">
        <v>2010</v>
      </c>
      <c r="D12" s="41">
        <v>2011</v>
      </c>
      <c r="E12" s="41">
        <v>2012</v>
      </c>
      <c r="F12" s="41">
        <v>2013</v>
      </c>
      <c r="G12" s="41" t="s">
        <v>177</v>
      </c>
      <c r="H12" s="63">
        <v>2014</v>
      </c>
      <c r="I12" s="63">
        <v>2015</v>
      </c>
      <c r="J12" s="63" t="s">
        <v>154</v>
      </c>
    </row>
    <row r="13" spans="1:10">
      <c r="A13" s="45">
        <v>389</v>
      </c>
      <c r="B13" s="42" t="s">
        <v>231</v>
      </c>
      <c r="C13" s="38">
        <v>0</v>
      </c>
      <c r="D13" s="38">
        <v>0</v>
      </c>
      <c r="E13" s="38">
        <v>0</v>
      </c>
      <c r="F13" s="38">
        <v>0</v>
      </c>
      <c r="G13" s="38">
        <v>174996</v>
      </c>
      <c r="H13" s="64">
        <v>170001</v>
      </c>
      <c r="I13" s="64">
        <v>54000</v>
      </c>
      <c r="J13" s="64">
        <f t="shared" ref="J13:J14" si="1">SUM(I13-H13)</f>
        <v>-116001</v>
      </c>
    </row>
    <row r="14" spans="1:10" ht="13">
      <c r="A14" s="40"/>
      <c r="B14" s="43" t="s">
        <v>26</v>
      </c>
      <c r="C14" s="38">
        <f>SUM(C13)</f>
        <v>0</v>
      </c>
      <c r="D14" s="38">
        <f>SUM(D13)</f>
        <v>0</v>
      </c>
      <c r="E14" s="38">
        <v>0</v>
      </c>
      <c r="F14" s="38">
        <v>0</v>
      </c>
      <c r="G14" s="38">
        <v>174996</v>
      </c>
      <c r="H14" s="64">
        <v>170001</v>
      </c>
      <c r="I14" s="64">
        <v>54000</v>
      </c>
      <c r="J14" s="64">
        <f t="shared" si="1"/>
        <v>-116001</v>
      </c>
    </row>
    <row r="15" spans="1:10" ht="13">
      <c r="A15" s="40"/>
      <c r="B15" s="43"/>
      <c r="C15" s="41"/>
      <c r="D15" s="41"/>
      <c r="E15" s="41"/>
      <c r="F15" s="41"/>
      <c r="G15" s="41"/>
      <c r="H15" s="63"/>
      <c r="I15" s="63"/>
      <c r="J15" s="62"/>
    </row>
    <row r="16" spans="1:10" ht="13">
      <c r="A16" s="40"/>
      <c r="B16" s="42"/>
      <c r="C16" s="41" t="s">
        <v>20</v>
      </c>
      <c r="D16" s="41" t="s">
        <v>20</v>
      </c>
      <c r="E16" s="41" t="s">
        <v>20</v>
      </c>
      <c r="F16" s="41" t="s">
        <v>20</v>
      </c>
      <c r="G16" s="41" t="s">
        <v>183</v>
      </c>
      <c r="H16" s="63" t="s">
        <v>23</v>
      </c>
      <c r="I16" s="63" t="s">
        <v>23</v>
      </c>
      <c r="J16" s="63" t="s">
        <v>23</v>
      </c>
    </row>
    <row r="17" spans="1:10" ht="13">
      <c r="A17" s="40"/>
      <c r="B17" s="39" t="s">
        <v>7</v>
      </c>
      <c r="C17" s="41">
        <v>2010</v>
      </c>
      <c r="D17" s="41">
        <v>2011</v>
      </c>
      <c r="E17" s="41">
        <v>2012</v>
      </c>
      <c r="F17" s="41">
        <v>2013</v>
      </c>
      <c r="G17" s="41" t="s">
        <v>177</v>
      </c>
      <c r="H17" s="63">
        <v>2014</v>
      </c>
      <c r="I17" s="63">
        <v>2015</v>
      </c>
      <c r="J17" s="63" t="s">
        <v>154</v>
      </c>
    </row>
    <row r="18" spans="1:10">
      <c r="A18" s="45">
        <v>392</v>
      </c>
      <c r="B18" s="42" t="s">
        <v>233</v>
      </c>
      <c r="C18" s="38">
        <v>0</v>
      </c>
      <c r="D18" s="38">
        <v>0</v>
      </c>
      <c r="E18" s="38">
        <v>0</v>
      </c>
      <c r="F18" s="38">
        <v>1000</v>
      </c>
      <c r="G18" s="38">
        <v>0</v>
      </c>
      <c r="H18" s="64">
        <v>0</v>
      </c>
      <c r="I18" s="64">
        <v>0</v>
      </c>
      <c r="J18" s="64">
        <v>0</v>
      </c>
    </row>
    <row r="19" spans="1:10">
      <c r="A19" s="45">
        <v>392.04</v>
      </c>
      <c r="B19" s="42" t="s">
        <v>55</v>
      </c>
      <c r="C19" s="38">
        <v>0</v>
      </c>
      <c r="D19" s="38">
        <v>0</v>
      </c>
      <c r="E19" s="38">
        <v>0</v>
      </c>
      <c r="F19" s="38">
        <v>173996</v>
      </c>
      <c r="G19" s="38">
        <v>0</v>
      </c>
      <c r="H19" s="64">
        <v>0</v>
      </c>
      <c r="I19" s="64">
        <v>0</v>
      </c>
      <c r="J19" s="64">
        <v>0</v>
      </c>
    </row>
    <row r="20" spans="1:10" ht="13">
      <c r="A20" s="40"/>
      <c r="B20" s="43" t="s">
        <v>26</v>
      </c>
      <c r="C20" s="38">
        <f>SUM(C18)</f>
        <v>0</v>
      </c>
      <c r="D20" s="38">
        <f>SUM(D18)</f>
        <v>0</v>
      </c>
      <c r="E20" s="38">
        <f t="shared" ref="E20" si="2">SUM(E18)</f>
        <v>0</v>
      </c>
      <c r="F20" s="38">
        <v>174996</v>
      </c>
      <c r="G20" s="38">
        <v>0</v>
      </c>
      <c r="H20" s="64">
        <v>0</v>
      </c>
      <c r="I20" s="64">
        <v>0</v>
      </c>
      <c r="J20" s="64">
        <v>0</v>
      </c>
    </row>
    <row r="21" spans="1:10" ht="13">
      <c r="A21" s="40"/>
      <c r="B21" s="43"/>
      <c r="C21" s="38"/>
      <c r="D21" s="38"/>
      <c r="E21" s="38"/>
      <c r="F21" s="38"/>
      <c r="G21" s="38"/>
      <c r="H21" s="64"/>
      <c r="I21" s="64"/>
      <c r="J21" s="62"/>
    </row>
    <row r="22" spans="1:10" ht="13">
      <c r="A22" s="40"/>
      <c r="B22" s="39" t="s">
        <v>230</v>
      </c>
      <c r="C22" s="38">
        <f>SUM(C20+C14+C9)</f>
        <v>0</v>
      </c>
      <c r="D22" s="38">
        <f>SUM(D20+D14+D9)</f>
        <v>0</v>
      </c>
      <c r="E22" s="38">
        <f>SUM(E20+E14+E9)</f>
        <v>0</v>
      </c>
      <c r="F22" s="38">
        <v>174996</v>
      </c>
      <c r="G22" s="38">
        <f>SUM(G20+G14+G9)</f>
        <v>175415</v>
      </c>
      <c r="H22" s="64">
        <v>170111</v>
      </c>
      <c r="I22" s="64">
        <v>54100</v>
      </c>
      <c r="J22" s="64">
        <f>SUM(I22-H22)</f>
        <v>-116011</v>
      </c>
    </row>
    <row r="23" spans="1:10">
      <c r="A23" s="40"/>
      <c r="B23" s="42"/>
      <c r="C23" s="42"/>
      <c r="D23" s="42"/>
      <c r="E23" s="42"/>
      <c r="F23" s="42"/>
      <c r="G23" s="42"/>
      <c r="H23" s="62"/>
      <c r="I23" s="62"/>
      <c r="J23" s="62"/>
    </row>
    <row r="24" spans="1:10" ht="13">
      <c r="A24" s="40"/>
      <c r="B24" s="39" t="s">
        <v>59</v>
      </c>
      <c r="C24" s="42"/>
      <c r="D24" s="42"/>
      <c r="E24" s="42"/>
      <c r="F24" s="42"/>
      <c r="G24" s="42"/>
      <c r="H24" s="62"/>
      <c r="I24" s="62"/>
      <c r="J24" s="62"/>
    </row>
    <row r="25" spans="1:10" ht="6" customHeight="1">
      <c r="A25" s="40"/>
      <c r="B25" s="43"/>
      <c r="C25" s="38"/>
      <c r="D25" s="38"/>
      <c r="E25" s="38"/>
      <c r="F25" s="38"/>
      <c r="G25" s="38"/>
      <c r="H25" s="64"/>
      <c r="I25" s="64"/>
      <c r="J25" s="62"/>
    </row>
    <row r="26" spans="1:10" ht="13">
      <c r="A26" s="40"/>
      <c r="B26" s="42"/>
      <c r="C26" s="41" t="s">
        <v>20</v>
      </c>
      <c r="D26" s="41" t="s">
        <v>20</v>
      </c>
      <c r="E26" s="41" t="s">
        <v>20</v>
      </c>
      <c r="F26" s="41" t="s">
        <v>20</v>
      </c>
      <c r="G26" s="41" t="s">
        <v>183</v>
      </c>
      <c r="H26" s="63" t="s">
        <v>23</v>
      </c>
      <c r="I26" s="63" t="s">
        <v>23</v>
      </c>
      <c r="J26" s="63" t="s">
        <v>23</v>
      </c>
    </row>
    <row r="27" spans="1:10" ht="13">
      <c r="A27" s="40"/>
      <c r="B27" s="39" t="s">
        <v>219</v>
      </c>
      <c r="C27" s="41">
        <v>2010</v>
      </c>
      <c r="D27" s="41">
        <v>2011</v>
      </c>
      <c r="E27" s="41">
        <v>2012</v>
      </c>
      <c r="F27" s="41">
        <v>2013</v>
      </c>
      <c r="G27" s="41" t="s">
        <v>177</v>
      </c>
      <c r="H27" s="63">
        <v>2014</v>
      </c>
      <c r="I27" s="63">
        <v>2015</v>
      </c>
      <c r="J27" s="63" t="s">
        <v>154</v>
      </c>
    </row>
    <row r="28" spans="1:10">
      <c r="A28" s="45">
        <v>492.01</v>
      </c>
      <c r="B28" s="42" t="s">
        <v>218</v>
      </c>
      <c r="C28" s="38">
        <v>0</v>
      </c>
      <c r="D28" s="38">
        <v>0</v>
      </c>
      <c r="E28" s="38">
        <v>0</v>
      </c>
      <c r="F28" s="38">
        <v>0</v>
      </c>
      <c r="G28" s="38">
        <v>14606</v>
      </c>
      <c r="H28" s="64">
        <v>170111</v>
      </c>
      <c r="I28" s="64">
        <v>54000</v>
      </c>
      <c r="J28" s="64">
        <f t="shared" ref="J28:J30" si="3">SUM(I28-H28)</f>
        <v>-116111</v>
      </c>
    </row>
    <row r="29" spans="1:10">
      <c r="A29" s="45">
        <v>492.35</v>
      </c>
      <c r="B29" s="42" t="s">
        <v>292</v>
      </c>
      <c r="C29" s="38">
        <v>0</v>
      </c>
      <c r="D29" s="38">
        <v>0</v>
      </c>
      <c r="E29" s="38">
        <v>0</v>
      </c>
      <c r="F29" s="38">
        <v>0</v>
      </c>
      <c r="G29" s="38">
        <v>70740</v>
      </c>
      <c r="H29" s="64">
        <v>0</v>
      </c>
      <c r="I29" s="64">
        <v>0</v>
      </c>
      <c r="J29" s="64">
        <f t="shared" si="3"/>
        <v>0</v>
      </c>
    </row>
    <row r="30" spans="1:10" ht="13">
      <c r="A30" s="40"/>
      <c r="B30" s="43" t="s">
        <v>26</v>
      </c>
      <c r="C30" s="38">
        <f>SUM(C28)</f>
        <v>0</v>
      </c>
      <c r="D30" s="38">
        <f>SUM(D28)</f>
        <v>0</v>
      </c>
      <c r="E30" s="38">
        <f t="shared" ref="E30" si="4">SUM(E28)</f>
        <v>0</v>
      </c>
      <c r="F30" s="38">
        <v>0</v>
      </c>
      <c r="G30" s="38">
        <v>85346</v>
      </c>
      <c r="H30" s="64">
        <v>170111</v>
      </c>
      <c r="I30" s="64">
        <v>54000</v>
      </c>
      <c r="J30" s="64">
        <f t="shared" si="3"/>
        <v>-116111</v>
      </c>
    </row>
    <row r="31" spans="1:10">
      <c r="A31" s="40"/>
      <c r="B31" s="42"/>
      <c r="C31" s="42"/>
      <c r="D31" s="42"/>
      <c r="E31" s="42"/>
      <c r="F31" s="42" t="s">
        <v>185</v>
      </c>
      <c r="G31" s="42"/>
      <c r="H31" s="62"/>
      <c r="I31" s="62"/>
      <c r="J31" s="62"/>
    </row>
    <row r="32" spans="1:10" ht="13">
      <c r="A32" s="40"/>
      <c r="B32" s="39" t="s">
        <v>217</v>
      </c>
      <c r="C32" s="38">
        <f>SUM(C30)</f>
        <v>0</v>
      </c>
      <c r="D32" s="38">
        <f>SUM(D30)</f>
        <v>0</v>
      </c>
      <c r="E32" s="38">
        <f>SUM(E30)</f>
        <v>0</v>
      </c>
      <c r="F32" s="38">
        <v>0</v>
      </c>
      <c r="G32" s="38">
        <v>85346</v>
      </c>
      <c r="H32" s="64">
        <v>154380</v>
      </c>
      <c r="I32" s="64">
        <v>54000</v>
      </c>
      <c r="J32" s="64">
        <f>SUM(I32-H32)</f>
        <v>-100380</v>
      </c>
    </row>
    <row r="33" spans="1:10">
      <c r="A33" s="40"/>
      <c r="B33" s="42"/>
      <c r="C33" s="42"/>
      <c r="D33" s="42"/>
      <c r="E33" s="42"/>
      <c r="F33" s="42"/>
      <c r="G33" s="42"/>
      <c r="H33" s="62"/>
      <c r="I33" s="62"/>
      <c r="J33" s="62"/>
    </row>
    <row r="34" spans="1:10" ht="13">
      <c r="A34" s="40"/>
      <c r="B34" s="42"/>
      <c r="C34" s="41" t="s">
        <v>20</v>
      </c>
      <c r="D34" s="41" t="s">
        <v>20</v>
      </c>
      <c r="E34" s="41" t="s">
        <v>20</v>
      </c>
      <c r="F34" s="41" t="s">
        <v>20</v>
      </c>
      <c r="G34" s="41" t="s">
        <v>183</v>
      </c>
      <c r="H34" s="63" t="s">
        <v>23</v>
      </c>
      <c r="I34" s="63" t="s">
        <v>23</v>
      </c>
      <c r="J34" s="63" t="s">
        <v>23</v>
      </c>
    </row>
    <row r="35" spans="1:10" ht="13">
      <c r="A35" s="40"/>
      <c r="B35" s="42"/>
      <c r="C35" s="41">
        <v>2010</v>
      </c>
      <c r="D35" s="41">
        <v>2011</v>
      </c>
      <c r="E35" s="41">
        <v>2012</v>
      </c>
      <c r="F35" s="41">
        <v>2013</v>
      </c>
      <c r="G35" s="41" t="s">
        <v>177</v>
      </c>
      <c r="H35" s="63">
        <v>2014</v>
      </c>
      <c r="I35" s="63">
        <v>2015</v>
      </c>
      <c r="J35" s="63" t="s">
        <v>154</v>
      </c>
    </row>
    <row r="36" spans="1:10" ht="13">
      <c r="A36" s="40"/>
      <c r="B36" s="39" t="s">
        <v>58</v>
      </c>
      <c r="C36" s="38">
        <f>SUM(C22)</f>
        <v>0</v>
      </c>
      <c r="D36" s="38">
        <f>SUM(D22)</f>
        <v>0</v>
      </c>
      <c r="E36" s="38">
        <f>SUM(E22)</f>
        <v>0</v>
      </c>
      <c r="F36" s="38">
        <v>174996</v>
      </c>
      <c r="G36" s="38">
        <f>SUM(G22)</f>
        <v>175415</v>
      </c>
      <c r="H36" s="64">
        <v>170111</v>
      </c>
      <c r="I36" s="64">
        <v>54000</v>
      </c>
      <c r="J36" s="64">
        <f t="shared" ref="J36:J38" si="5">SUM(I36-H36)</f>
        <v>-116111</v>
      </c>
    </row>
    <row r="37" spans="1:10" ht="13">
      <c r="A37" s="40"/>
      <c r="B37" s="39" t="s">
        <v>59</v>
      </c>
      <c r="C37" s="38">
        <f>SUM(C32)</f>
        <v>0</v>
      </c>
      <c r="D37" s="38">
        <f>SUM(D32)</f>
        <v>0</v>
      </c>
      <c r="E37" s="38">
        <f>SUM(E32)</f>
        <v>0</v>
      </c>
      <c r="F37" s="38">
        <v>0</v>
      </c>
      <c r="G37" s="38">
        <f>SUM(G32)</f>
        <v>85346</v>
      </c>
      <c r="H37" s="64">
        <v>170111</v>
      </c>
      <c r="I37" s="64">
        <v>54000</v>
      </c>
      <c r="J37" s="64">
        <f t="shared" si="5"/>
        <v>-116111</v>
      </c>
    </row>
    <row r="38" spans="1:10" ht="14.5" customHeight="1" thickBot="1">
      <c r="A38" s="36"/>
      <c r="B38" s="35" t="s">
        <v>60</v>
      </c>
      <c r="C38" s="34">
        <f>SUM(C36-C37)</f>
        <v>0</v>
      </c>
      <c r="D38" s="34">
        <f>SUM(D36-D37)</f>
        <v>0</v>
      </c>
      <c r="E38" s="34">
        <f t="shared" ref="E38" si="6">SUM(E36-E37)</f>
        <v>0</v>
      </c>
      <c r="F38" s="34">
        <v>174996</v>
      </c>
      <c r="G38" s="34">
        <f t="shared" ref="G38" si="7">SUM(G36-G37)</f>
        <v>90069</v>
      </c>
      <c r="H38" s="68">
        <v>0</v>
      </c>
      <c r="I38" s="68">
        <v>0</v>
      </c>
      <c r="J38" s="64">
        <f t="shared" si="5"/>
        <v>0</v>
      </c>
    </row>
    <row r="44" spans="1:10">
      <c r="H44" s="57"/>
      <c r="I44" s="57"/>
    </row>
  </sheetData>
  <mergeCells count="1">
    <mergeCell ref="A2:B2"/>
  </mergeCells>
  <printOptions gridLines="1"/>
  <pageMargins left="0.75" right="0.75" top="0.8" bottom="1" header="0.5" footer="0.5"/>
  <pageSetup orientation="landscape" r:id="rId1"/>
  <headerFooter alignWithMargins="0">
    <oddHeader xml:space="preserve">&amp;L &amp;CHEIDELBERG TOWNSHIP 2015 BUDGET
ADOPTED 12-18-14&amp;R </oddHeader>
    <oddFooter>&amp;L12-18-14&amp;CPage &amp;P of &amp;N&amp;RPrepared by J. Meyers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Layout" topLeftCell="A19" zoomScaleNormal="100" workbookViewId="0">
      <selection activeCell="G3" sqref="G3"/>
    </sheetView>
  </sheetViews>
  <sheetFormatPr defaultRowHeight="12.5"/>
  <cols>
    <col min="1" max="1" width="7.90625" customWidth="1"/>
    <col min="2" max="2" width="29.90625" customWidth="1"/>
    <col min="3" max="11" width="9.453125" customWidth="1"/>
  </cols>
  <sheetData>
    <row r="1" spans="1:11" ht="8.5" customHeight="1" thickBot="1"/>
    <row r="2" spans="1:11" s="32" customFormat="1" ht="13">
      <c r="A2" s="52"/>
      <c r="B2" s="51" t="s">
        <v>1</v>
      </c>
      <c r="C2" s="50"/>
      <c r="D2" s="50" t="s">
        <v>185</v>
      </c>
      <c r="E2" s="50"/>
      <c r="F2" s="50"/>
      <c r="G2" s="50"/>
      <c r="H2" s="67"/>
      <c r="I2" s="67"/>
      <c r="J2" s="67"/>
      <c r="K2" s="49"/>
    </row>
    <row r="3" spans="1:11" s="32" customFormat="1" ht="13">
      <c r="A3" s="72" t="s">
        <v>185</v>
      </c>
      <c r="B3" s="73" t="s">
        <v>267</v>
      </c>
      <c r="C3" s="42"/>
      <c r="D3" s="42"/>
      <c r="E3" s="42"/>
      <c r="F3" s="42"/>
      <c r="G3" s="42"/>
      <c r="H3" s="62"/>
      <c r="I3" s="62"/>
      <c r="J3" s="62"/>
      <c r="K3" s="37"/>
    </row>
    <row r="4" spans="1:11" s="32" customFormat="1" ht="10" customHeight="1">
      <c r="A4" s="40"/>
      <c r="B4" s="42"/>
      <c r="C4" s="42"/>
      <c r="D4" s="42"/>
      <c r="E4" s="42"/>
      <c r="F4" s="42"/>
      <c r="G4" s="42"/>
      <c r="H4" s="62"/>
      <c r="I4" s="62"/>
      <c r="J4" s="62"/>
      <c r="K4" s="37"/>
    </row>
    <row r="5" spans="1:11" s="32" customFormat="1" ht="13">
      <c r="A5" s="40"/>
      <c r="B5" s="39" t="s">
        <v>58</v>
      </c>
      <c r="C5" s="42"/>
      <c r="D5" s="42"/>
      <c r="E5" s="39" t="s">
        <v>185</v>
      </c>
      <c r="F5" s="39" t="s">
        <v>185</v>
      </c>
      <c r="G5" s="41" t="s">
        <v>282</v>
      </c>
      <c r="H5" s="62"/>
      <c r="I5" s="62"/>
      <c r="J5" s="63" t="s">
        <v>184</v>
      </c>
      <c r="K5" s="37"/>
    </row>
    <row r="6" spans="1:11" s="32" customFormat="1" ht="13">
      <c r="A6" s="40"/>
      <c r="B6" s="42"/>
      <c r="C6" s="41" t="s">
        <v>20</v>
      </c>
      <c r="D6" s="41" t="s">
        <v>20</v>
      </c>
      <c r="E6" s="41" t="s">
        <v>20</v>
      </c>
      <c r="F6" s="41" t="s">
        <v>20</v>
      </c>
      <c r="G6" s="93" t="s">
        <v>291</v>
      </c>
      <c r="H6" s="63" t="s">
        <v>23</v>
      </c>
      <c r="I6" s="63" t="s">
        <v>23</v>
      </c>
      <c r="J6" s="63" t="s">
        <v>23</v>
      </c>
      <c r="K6" s="37"/>
    </row>
    <row r="7" spans="1:11" s="32" customFormat="1" ht="13">
      <c r="A7" s="40"/>
      <c r="B7" s="39" t="s">
        <v>269</v>
      </c>
      <c r="C7" s="41">
        <v>2010</v>
      </c>
      <c r="D7" s="41">
        <v>2011</v>
      </c>
      <c r="E7" s="41">
        <v>2012</v>
      </c>
      <c r="F7" s="41">
        <v>2013</v>
      </c>
      <c r="G7" s="41" t="s">
        <v>156</v>
      </c>
      <c r="H7" s="63">
        <v>2014</v>
      </c>
      <c r="I7" s="63">
        <v>2015</v>
      </c>
      <c r="J7" s="63" t="s">
        <v>154</v>
      </c>
      <c r="K7" s="37"/>
    </row>
    <row r="8" spans="1:11" s="32" customFormat="1">
      <c r="A8" s="45">
        <v>301.10000000000002</v>
      </c>
      <c r="B8" s="42" t="s">
        <v>268</v>
      </c>
      <c r="C8" s="38">
        <v>0</v>
      </c>
      <c r="D8" s="38">
        <v>0</v>
      </c>
      <c r="E8" s="38">
        <v>0</v>
      </c>
      <c r="F8" s="38">
        <v>0</v>
      </c>
      <c r="G8" s="38">
        <v>96812</v>
      </c>
      <c r="H8" s="38">
        <v>102000</v>
      </c>
      <c r="I8" s="38">
        <v>100900</v>
      </c>
      <c r="J8" s="38">
        <v>-1100</v>
      </c>
      <c r="K8" s="37"/>
    </row>
    <row r="9" spans="1:11" s="32" customFormat="1">
      <c r="A9" s="45">
        <v>301.2</v>
      </c>
      <c r="B9" s="42" t="s">
        <v>270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7"/>
    </row>
    <row r="10" spans="1:11" s="32" customFormat="1">
      <c r="A10" s="45">
        <v>301.39999999999998</v>
      </c>
      <c r="B10" s="42" t="s">
        <v>271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7"/>
    </row>
    <row r="11" spans="1:11" s="32" customFormat="1">
      <c r="A11" s="45">
        <v>301.60000000000002</v>
      </c>
      <c r="B11" s="42" t="s">
        <v>272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160</v>
      </c>
      <c r="I11" s="38">
        <v>95</v>
      </c>
      <c r="J11" s="38">
        <v>-65</v>
      </c>
      <c r="K11" s="37"/>
    </row>
    <row r="12" spans="1:11" s="32" customFormat="1" ht="13">
      <c r="A12" s="45"/>
      <c r="B12" s="43" t="s">
        <v>26</v>
      </c>
      <c r="C12" s="38">
        <f t="shared" ref="C12:J12" si="0">SUM(C8:C11)</f>
        <v>0</v>
      </c>
      <c r="D12" s="38">
        <f t="shared" si="0"/>
        <v>0</v>
      </c>
      <c r="E12" s="38">
        <f t="shared" si="0"/>
        <v>0</v>
      </c>
      <c r="F12" s="38">
        <f t="shared" ref="F12" si="1">SUM(F8:F11)</f>
        <v>0</v>
      </c>
      <c r="G12" s="38">
        <f t="shared" si="0"/>
        <v>96812</v>
      </c>
      <c r="H12" s="38">
        <f t="shared" ref="H12" si="2">SUM(H8:H11)</f>
        <v>102160</v>
      </c>
      <c r="I12" s="38">
        <v>100995</v>
      </c>
      <c r="J12" s="38">
        <f t="shared" si="0"/>
        <v>-1165</v>
      </c>
      <c r="K12" s="37"/>
    </row>
    <row r="13" spans="1:11" s="32" customFormat="1" ht="10" customHeight="1">
      <c r="A13" s="45"/>
      <c r="B13" s="42"/>
      <c r="C13" s="41"/>
      <c r="D13" s="41"/>
      <c r="E13" s="41"/>
      <c r="F13" s="41"/>
      <c r="G13" s="41"/>
      <c r="H13" s="63"/>
      <c r="I13" s="63"/>
      <c r="J13" s="62"/>
      <c r="K13" s="37"/>
    </row>
    <row r="14" spans="1:11" s="32" customFormat="1" ht="13">
      <c r="A14" s="40"/>
      <c r="B14" s="42"/>
      <c r="C14" s="41" t="s">
        <v>20</v>
      </c>
      <c r="D14" s="41" t="s">
        <v>20</v>
      </c>
      <c r="E14" s="41" t="s">
        <v>20</v>
      </c>
      <c r="F14" s="41" t="s">
        <v>20</v>
      </c>
      <c r="G14" s="41" t="s">
        <v>183</v>
      </c>
      <c r="H14" s="41" t="s">
        <v>23</v>
      </c>
      <c r="I14" s="41" t="s">
        <v>23</v>
      </c>
      <c r="J14" s="41" t="s">
        <v>23</v>
      </c>
      <c r="K14" s="37"/>
    </row>
    <row r="15" spans="1:11" s="32" customFormat="1" ht="13">
      <c r="A15" s="40"/>
      <c r="B15" s="39" t="s">
        <v>236</v>
      </c>
      <c r="C15" s="41">
        <v>2010</v>
      </c>
      <c r="D15" s="41">
        <v>2011</v>
      </c>
      <c r="E15" s="41">
        <v>2012</v>
      </c>
      <c r="F15" s="41">
        <v>2013</v>
      </c>
      <c r="G15" s="41" t="s">
        <v>177</v>
      </c>
      <c r="H15" s="41">
        <v>2014</v>
      </c>
      <c r="I15" s="41">
        <v>2015</v>
      </c>
      <c r="J15" s="63" t="s">
        <v>154</v>
      </c>
      <c r="K15" s="37"/>
    </row>
    <row r="16" spans="1:11" s="32" customFormat="1">
      <c r="A16" s="45">
        <v>341.02</v>
      </c>
      <c r="B16" s="42" t="s">
        <v>236</v>
      </c>
      <c r="C16" s="38">
        <v>0</v>
      </c>
      <c r="D16" s="38">
        <v>0</v>
      </c>
      <c r="E16" s="38">
        <v>0</v>
      </c>
      <c r="F16" s="38">
        <v>0</v>
      </c>
      <c r="G16" s="38">
        <v>3</v>
      </c>
      <c r="H16" s="38">
        <v>30</v>
      </c>
      <c r="I16" s="38">
        <v>5</v>
      </c>
      <c r="J16" s="38">
        <v>-25</v>
      </c>
      <c r="K16" s="37"/>
    </row>
    <row r="17" spans="1:11" s="32" customFormat="1" ht="13">
      <c r="A17" s="40"/>
      <c r="B17" s="43" t="s">
        <v>26</v>
      </c>
      <c r="C17" s="38">
        <f>SUM(C16)</f>
        <v>0</v>
      </c>
      <c r="D17" s="38">
        <f>SUM(D16)</f>
        <v>0</v>
      </c>
      <c r="E17" s="38">
        <f t="shared" ref="E17:F17" si="3">SUM(E16)</f>
        <v>0</v>
      </c>
      <c r="F17" s="38">
        <f t="shared" si="3"/>
        <v>0</v>
      </c>
      <c r="G17" s="38">
        <f t="shared" ref="G17" si="4">SUM(G16)</f>
        <v>3</v>
      </c>
      <c r="H17" s="38">
        <f>SUM(H16)</f>
        <v>30</v>
      </c>
      <c r="I17" s="38">
        <f>SUM(I16)</f>
        <v>5</v>
      </c>
      <c r="J17" s="38">
        <f>SUM(J16)</f>
        <v>-25</v>
      </c>
      <c r="K17" s="37"/>
    </row>
    <row r="18" spans="1:11" s="32" customFormat="1" ht="10" customHeight="1">
      <c r="A18" s="40"/>
      <c r="B18" s="43"/>
      <c r="C18" s="41"/>
      <c r="D18" s="41"/>
      <c r="E18" s="41"/>
      <c r="F18" s="41"/>
      <c r="G18" s="41"/>
      <c r="H18" s="63"/>
      <c r="I18" s="63"/>
      <c r="J18" s="62"/>
      <c r="K18" s="37"/>
    </row>
    <row r="19" spans="1:11" s="32" customFormat="1" ht="13">
      <c r="A19" s="40"/>
      <c r="B19" s="47" t="s">
        <v>230</v>
      </c>
      <c r="C19" s="38">
        <v>0</v>
      </c>
      <c r="D19" s="38">
        <v>0</v>
      </c>
      <c r="E19" s="38">
        <v>0</v>
      </c>
      <c r="F19" s="38">
        <v>0</v>
      </c>
      <c r="G19" s="38">
        <v>96815</v>
      </c>
      <c r="H19" s="38">
        <v>102190</v>
      </c>
      <c r="I19" s="38">
        <v>101000</v>
      </c>
      <c r="J19" s="38">
        <v>-1190</v>
      </c>
      <c r="K19" s="37"/>
    </row>
    <row r="20" spans="1:11" s="32" customFormat="1" ht="10.5" customHeight="1">
      <c r="A20" s="40"/>
      <c r="B20" s="43"/>
      <c r="C20" s="38"/>
      <c r="D20" s="38"/>
      <c r="E20" s="38"/>
      <c r="F20" s="38"/>
      <c r="G20" s="38"/>
      <c r="H20" s="64"/>
      <c r="I20" s="64"/>
      <c r="J20" s="62"/>
      <c r="K20" s="37"/>
    </row>
    <row r="21" spans="1:11" s="32" customFormat="1" ht="13">
      <c r="A21" s="40"/>
      <c r="B21" s="39" t="s">
        <v>185</v>
      </c>
      <c r="C21" s="38" t="s">
        <v>185</v>
      </c>
      <c r="D21" s="38" t="s">
        <v>185</v>
      </c>
      <c r="E21" s="38" t="s">
        <v>185</v>
      </c>
      <c r="F21" s="38" t="s">
        <v>185</v>
      </c>
      <c r="G21" s="38" t="s">
        <v>185</v>
      </c>
      <c r="H21" s="38" t="s">
        <v>185</v>
      </c>
      <c r="I21" s="38" t="s">
        <v>185</v>
      </c>
      <c r="J21" s="38" t="s">
        <v>185</v>
      </c>
      <c r="K21" s="37"/>
    </row>
    <row r="22" spans="1:11" s="32" customFormat="1" ht="9.5" customHeight="1">
      <c r="A22" s="40"/>
      <c r="B22" s="42"/>
      <c r="C22" s="38" t="s">
        <v>185</v>
      </c>
      <c r="D22" s="38" t="s">
        <v>185</v>
      </c>
      <c r="E22" s="38" t="s">
        <v>185</v>
      </c>
      <c r="F22" s="38" t="s">
        <v>185</v>
      </c>
      <c r="G22" s="38" t="s">
        <v>185</v>
      </c>
      <c r="H22" s="64" t="s">
        <v>185</v>
      </c>
      <c r="I22" s="64" t="s">
        <v>185</v>
      </c>
      <c r="J22" s="62"/>
      <c r="K22" s="37"/>
    </row>
    <row r="23" spans="1:11" s="32" customFormat="1" ht="12.5" customHeight="1">
      <c r="A23" s="40"/>
      <c r="B23" s="39" t="s">
        <v>59</v>
      </c>
      <c r="C23" s="38" t="s">
        <v>199</v>
      </c>
      <c r="D23" s="38" t="s">
        <v>185</v>
      </c>
      <c r="E23" s="38" t="s">
        <v>185</v>
      </c>
      <c r="F23" s="38" t="s">
        <v>185</v>
      </c>
      <c r="G23" s="38" t="s">
        <v>199</v>
      </c>
      <c r="H23" s="64"/>
      <c r="I23" s="64"/>
      <c r="J23" s="62"/>
      <c r="K23" s="37"/>
    </row>
    <row r="24" spans="1:11" s="32" customFormat="1" ht="11" customHeight="1">
      <c r="A24" s="40"/>
      <c r="B24" s="42"/>
      <c r="C24" s="41" t="s">
        <v>20</v>
      </c>
      <c r="D24" s="41" t="s">
        <v>20</v>
      </c>
      <c r="E24" s="41" t="s">
        <v>20</v>
      </c>
      <c r="F24" s="41" t="s">
        <v>20</v>
      </c>
      <c r="G24" s="41" t="s">
        <v>183</v>
      </c>
      <c r="H24" s="41" t="s">
        <v>23</v>
      </c>
      <c r="I24" s="41" t="s">
        <v>23</v>
      </c>
      <c r="J24" s="41" t="s">
        <v>23</v>
      </c>
      <c r="K24" s="37"/>
    </row>
    <row r="25" spans="1:11" s="32" customFormat="1" ht="13">
      <c r="A25" s="40"/>
      <c r="B25" s="39" t="s">
        <v>219</v>
      </c>
      <c r="C25" s="41">
        <v>2010</v>
      </c>
      <c r="D25" s="41">
        <v>2011</v>
      </c>
      <c r="E25" s="41">
        <v>2012</v>
      </c>
      <c r="F25" s="41">
        <v>2013</v>
      </c>
      <c r="G25" s="41" t="s">
        <v>177</v>
      </c>
      <c r="H25" s="41">
        <v>2014</v>
      </c>
      <c r="I25" s="41">
        <v>2015</v>
      </c>
      <c r="J25" s="63" t="s">
        <v>154</v>
      </c>
      <c r="K25" s="37"/>
    </row>
    <row r="26" spans="1:11" s="32" customFormat="1">
      <c r="A26" s="45">
        <v>492.01</v>
      </c>
      <c r="B26" s="42" t="s">
        <v>218</v>
      </c>
      <c r="C26" s="38">
        <v>0</v>
      </c>
      <c r="D26" s="38">
        <v>0</v>
      </c>
      <c r="E26" s="38">
        <v>0</v>
      </c>
      <c r="F26" s="38">
        <v>0</v>
      </c>
      <c r="G26" s="38">
        <v>95812</v>
      </c>
      <c r="H26" s="38">
        <v>102190</v>
      </c>
      <c r="I26" s="38">
        <v>101000</v>
      </c>
      <c r="J26" s="38">
        <v>-1190</v>
      </c>
      <c r="K26" s="37"/>
    </row>
    <row r="27" spans="1:11" s="32" customFormat="1" ht="13">
      <c r="A27" s="40"/>
      <c r="B27" s="43" t="s">
        <v>26</v>
      </c>
      <c r="C27" s="38">
        <f t="shared" ref="C27:G27" si="5">SUM(C26)</f>
        <v>0</v>
      </c>
      <c r="D27" s="38">
        <f t="shared" si="5"/>
        <v>0</v>
      </c>
      <c r="E27" s="38">
        <f t="shared" si="5"/>
        <v>0</v>
      </c>
      <c r="F27" s="38">
        <f t="shared" ref="F27" si="6">SUM(F26)</f>
        <v>0</v>
      </c>
      <c r="G27" s="38">
        <f t="shared" si="5"/>
        <v>95812</v>
      </c>
      <c r="H27" s="38">
        <f t="shared" ref="H27" si="7">SUM(H26)</f>
        <v>102190</v>
      </c>
      <c r="I27" s="38">
        <v>101000</v>
      </c>
      <c r="J27" s="38">
        <v>-1190</v>
      </c>
      <c r="K27" s="37"/>
    </row>
    <row r="28" spans="1:11" s="32" customFormat="1">
      <c r="A28" s="40"/>
      <c r="B28" s="42"/>
      <c r="C28" s="38" t="s">
        <v>185</v>
      </c>
      <c r="D28" s="38" t="s">
        <v>185</v>
      </c>
      <c r="E28" s="38" t="s">
        <v>185</v>
      </c>
      <c r="F28" s="38" t="s">
        <v>185</v>
      </c>
      <c r="G28" s="38" t="s">
        <v>185</v>
      </c>
      <c r="H28" s="64"/>
      <c r="I28" s="64"/>
      <c r="J28" s="62"/>
      <c r="K28" s="37"/>
    </row>
    <row r="29" spans="1:11" s="32" customFormat="1" ht="13">
      <c r="A29" s="40"/>
      <c r="B29" s="39" t="s">
        <v>217</v>
      </c>
      <c r="C29" s="38">
        <f t="shared" ref="C29:J29" si="8">SUM(C24)</f>
        <v>0</v>
      </c>
      <c r="D29" s="38">
        <f t="shared" si="8"/>
        <v>0</v>
      </c>
      <c r="E29" s="38">
        <f t="shared" si="8"/>
        <v>0</v>
      </c>
      <c r="F29" s="38">
        <f t="shared" ref="F29" si="9">SUM(F24)</f>
        <v>0</v>
      </c>
      <c r="G29" s="38">
        <v>95812</v>
      </c>
      <c r="H29" s="38">
        <f t="shared" ref="H29" si="10">SUM(H24)</f>
        <v>0</v>
      </c>
      <c r="I29" s="38">
        <f t="shared" si="8"/>
        <v>0</v>
      </c>
      <c r="J29" s="38">
        <f t="shared" si="8"/>
        <v>0</v>
      </c>
      <c r="K29" s="37"/>
    </row>
    <row r="30" spans="1:11" s="32" customFormat="1" ht="10.5" customHeight="1">
      <c r="A30" s="40"/>
      <c r="B30" s="42"/>
      <c r="C30" s="38" t="s">
        <v>185</v>
      </c>
      <c r="D30" s="38" t="s">
        <v>185</v>
      </c>
      <c r="E30" s="38" t="s">
        <v>185</v>
      </c>
      <c r="F30" s="38" t="s">
        <v>185</v>
      </c>
      <c r="G30" s="38" t="s">
        <v>185</v>
      </c>
      <c r="H30" s="38"/>
      <c r="I30" s="38"/>
      <c r="J30" s="42"/>
      <c r="K30" s="37"/>
    </row>
    <row r="31" spans="1:11" s="32" customFormat="1" ht="13">
      <c r="A31" s="40"/>
      <c r="B31" s="42"/>
      <c r="C31" s="41" t="s">
        <v>20</v>
      </c>
      <c r="D31" s="41" t="s">
        <v>20</v>
      </c>
      <c r="E31" s="41" t="s">
        <v>20</v>
      </c>
      <c r="F31" s="41" t="s">
        <v>20</v>
      </c>
      <c r="G31" s="41" t="s">
        <v>183</v>
      </c>
      <c r="H31" s="41" t="s">
        <v>23</v>
      </c>
      <c r="I31" s="41" t="s">
        <v>23</v>
      </c>
      <c r="J31" s="41" t="s">
        <v>23</v>
      </c>
      <c r="K31" s="37"/>
    </row>
    <row r="32" spans="1:11" s="32" customFormat="1" ht="13">
      <c r="A32" s="40"/>
      <c r="B32" s="42"/>
      <c r="C32" s="41">
        <v>2010</v>
      </c>
      <c r="D32" s="41">
        <v>2011</v>
      </c>
      <c r="E32" s="41">
        <v>2012</v>
      </c>
      <c r="F32" s="41">
        <v>2013</v>
      </c>
      <c r="G32" s="41" t="s">
        <v>177</v>
      </c>
      <c r="H32" s="63">
        <v>2014</v>
      </c>
      <c r="I32" s="63">
        <v>2015</v>
      </c>
      <c r="J32" s="63" t="s">
        <v>154</v>
      </c>
      <c r="K32" s="37"/>
    </row>
    <row r="33" spans="1:14" s="32" customFormat="1" ht="13">
      <c r="A33" s="40"/>
      <c r="B33" s="39" t="s">
        <v>58</v>
      </c>
      <c r="C33" s="38">
        <f t="shared" ref="C33:E33" si="11">SUM(C21)</f>
        <v>0</v>
      </c>
      <c r="D33" s="38">
        <f t="shared" si="11"/>
        <v>0</v>
      </c>
      <c r="E33" s="38">
        <f t="shared" si="11"/>
        <v>0</v>
      </c>
      <c r="F33" s="38">
        <f t="shared" ref="F33" si="12">SUM(F21)</f>
        <v>0</v>
      </c>
      <c r="G33" s="38">
        <v>96815</v>
      </c>
      <c r="H33" s="38">
        <v>102190</v>
      </c>
      <c r="I33" s="38">
        <v>101000</v>
      </c>
      <c r="J33" s="38">
        <v>-1190</v>
      </c>
      <c r="K33" s="37"/>
    </row>
    <row r="34" spans="1:14" s="32" customFormat="1" ht="13">
      <c r="A34" s="40"/>
      <c r="B34" s="39" t="s">
        <v>59</v>
      </c>
      <c r="C34" s="38">
        <f t="shared" ref="C34:G34" si="13">SUM(C29)</f>
        <v>0</v>
      </c>
      <c r="D34" s="38">
        <f t="shared" si="13"/>
        <v>0</v>
      </c>
      <c r="E34" s="38">
        <f t="shared" si="13"/>
        <v>0</v>
      </c>
      <c r="F34" s="38">
        <f t="shared" ref="F34" si="14">SUM(F29)</f>
        <v>0</v>
      </c>
      <c r="G34" s="38">
        <f t="shared" si="13"/>
        <v>95812</v>
      </c>
      <c r="H34" s="38">
        <v>102190</v>
      </c>
      <c r="I34" s="38">
        <v>101000</v>
      </c>
      <c r="J34" s="38">
        <v>-1190</v>
      </c>
      <c r="K34" s="37"/>
    </row>
    <row r="35" spans="1:14" s="32" customFormat="1" ht="13.5" thickBot="1">
      <c r="A35" s="36"/>
      <c r="B35" s="35" t="s">
        <v>60</v>
      </c>
      <c r="C35" s="34">
        <f>SUM(C33-C34)</f>
        <v>0</v>
      </c>
      <c r="D35" s="34">
        <f>SUM(D33-D34)</f>
        <v>0</v>
      </c>
      <c r="E35" s="34">
        <f t="shared" ref="E35:G35" si="15">SUM(E33-E34)</f>
        <v>0</v>
      </c>
      <c r="F35" s="34">
        <f t="shared" ref="F35" si="16">SUM(F33-F34)</f>
        <v>0</v>
      </c>
      <c r="G35" s="34">
        <f t="shared" si="15"/>
        <v>1003</v>
      </c>
      <c r="H35" s="34">
        <f>SUM(H33-H34)</f>
        <v>0</v>
      </c>
      <c r="I35" s="34">
        <f>SUM(I33-I34)</f>
        <v>0</v>
      </c>
      <c r="J35" s="34">
        <f>SUM(J33-J34)</f>
        <v>0</v>
      </c>
      <c r="K35" s="33"/>
    </row>
    <row r="36" spans="1:14">
      <c r="A36" s="2"/>
      <c r="B36" s="20" t="s">
        <v>185</v>
      </c>
      <c r="C36" s="105"/>
      <c r="D36" s="105"/>
      <c r="E36" s="105"/>
      <c r="F36" s="105"/>
      <c r="G36" s="105"/>
      <c r="H36" s="105"/>
      <c r="I36" s="105"/>
      <c r="J36" s="105"/>
      <c r="K36" s="105"/>
      <c r="L36" s="74"/>
      <c r="M36" s="74"/>
      <c r="N36" s="74"/>
    </row>
    <row r="37" spans="1:14">
      <c r="A37" s="2"/>
      <c r="B37" s="69"/>
      <c r="C37" s="104"/>
      <c r="D37" s="104"/>
      <c r="E37" s="104"/>
      <c r="F37" s="104"/>
      <c r="G37" s="104"/>
      <c r="H37" s="104"/>
      <c r="I37" s="104"/>
      <c r="J37" s="104"/>
      <c r="K37" s="104"/>
      <c r="L37" s="74"/>
      <c r="M37" s="74"/>
      <c r="N37" s="74"/>
    </row>
    <row r="38" spans="1:14">
      <c r="A38" s="2"/>
      <c r="B38" s="69"/>
      <c r="C38" s="104"/>
      <c r="D38" s="104"/>
      <c r="E38" s="104"/>
      <c r="F38" s="104"/>
      <c r="G38" s="104"/>
      <c r="H38" s="104"/>
      <c r="I38" s="104"/>
      <c r="J38" s="104"/>
      <c r="K38" s="104"/>
      <c r="L38" s="74"/>
      <c r="M38" s="74"/>
      <c r="N38" s="74"/>
    </row>
    <row r="39" spans="1:14">
      <c r="A39" s="2"/>
      <c r="B39" s="69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</sheetData>
  <mergeCells count="3">
    <mergeCell ref="C37:K37"/>
    <mergeCell ref="C38:K38"/>
    <mergeCell ref="C36:K36"/>
  </mergeCells>
  <pageMargins left="0.2" right="0.2" top="0.5" bottom="0.5" header="0.3" footer="0.3"/>
  <pageSetup orientation="landscape" r:id="rId1"/>
  <headerFooter>
    <oddHeader>&amp;CHEIDELBERG TOWNSHIP 2015 BUDGET
ADOPTED 12-18-14</oddHeader>
    <oddFooter>&amp;L12-18-14&amp;CPage 19 of 19&amp;RPrepared by J. Meyers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TOTAL BUDGET</vt:lpstr>
      <vt:lpstr>GF REVENUE</vt:lpstr>
      <vt:lpstr>GF EXPENDITURES</vt:lpstr>
      <vt:lpstr>STATE LIQUID FUELS FUND</vt:lpstr>
      <vt:lpstr>SPECIAL REVENUE FUND</vt:lpstr>
      <vt:lpstr>RECREATION FUND</vt:lpstr>
      <vt:lpstr>WERLEYS CORNER RD TB FUND</vt:lpstr>
      <vt:lpstr>FIRE TAX FUND</vt:lpstr>
      <vt:lpstr>'FIRE TAX FUND'!Print_Area</vt:lpstr>
      <vt:lpstr>'GF EXPENDITURES'!Print_Area</vt:lpstr>
      <vt:lpstr>'GF REVENUE'!Print_Area</vt:lpstr>
      <vt:lpstr>'RECREATION FUND'!Print_Area</vt:lpstr>
      <vt:lpstr>'STATE LIQUID FUELS FUND'!Print_Area</vt:lpstr>
      <vt:lpstr>'WERLEYS CORNER RD TB FUND'!Print_Area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Mark Mantz</dc:creator>
  <cp:lastModifiedBy>admin</cp:lastModifiedBy>
  <cp:lastPrinted>2014-11-26T20:45:14Z</cp:lastPrinted>
  <dcterms:created xsi:type="dcterms:W3CDTF">2008-07-16T17:00:56Z</dcterms:created>
  <dcterms:modified xsi:type="dcterms:W3CDTF">2014-12-30T18:37:29Z</dcterms:modified>
</cp:coreProperties>
</file>